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65" yWindow="135" windowWidth="16800" windowHeight="7800" activeTab="1"/>
  </bookViews>
  <sheets>
    <sheet name="Tablas de devolución" sheetId="6" r:id="rId1"/>
    <sheet name="Colegiatura Tetra 2Q12" sheetId="2" r:id="rId2"/>
    <sheet name="Calculadora Bajas Tetramestre" sheetId="3" state="hidden" r:id="rId3"/>
    <sheet name="Para RNT" sheetId="9" state="hidden" r:id="rId4"/>
    <sheet name="Calculadora de bajas tetra" sheetId="7" state="hidden" r:id="rId5"/>
    <sheet name="Calculadora Bajas Semestre" sheetId="4" state="hidden" r:id="rId6"/>
    <sheet name="Calculadora de bajas semestre" sheetId="8" state="hidden" r:id="rId7"/>
    <sheet name="Sheet1" sheetId="10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E92" i="2" l="1"/>
  <c r="D92" i="2"/>
  <c r="B47" i="2" l="1"/>
  <c r="B36" i="2"/>
  <c r="B51" i="2" s="1"/>
  <c r="B37" i="2"/>
  <c r="B52" i="2" s="1"/>
  <c r="B38" i="2"/>
  <c r="B53" i="2" s="1"/>
  <c r="B35" i="2"/>
  <c r="B50" i="2" s="1"/>
  <c r="B32" i="2"/>
  <c r="I2" i="9" l="1"/>
  <c r="E2" i="9" l="1"/>
  <c r="B2" i="9"/>
  <c r="H2" i="9"/>
  <c r="B23" i="8" l="1"/>
  <c r="F22" i="8"/>
  <c r="G22" i="8" s="1"/>
  <c r="E22" i="8"/>
  <c r="B20" i="8"/>
  <c r="B13" i="8"/>
  <c r="E12" i="8"/>
  <c r="F12" i="8" s="1"/>
  <c r="G12" i="8" s="1"/>
  <c r="B10" i="8"/>
  <c r="A10" i="8"/>
  <c r="A20" i="8" s="1"/>
  <c r="B72" i="7"/>
  <c r="F71" i="7"/>
  <c r="G71" i="7" s="1"/>
  <c r="E71" i="7"/>
  <c r="F70" i="7"/>
  <c r="G70" i="7" s="1"/>
  <c r="E70" i="7"/>
  <c r="E69" i="7"/>
  <c r="F69" i="7" s="1"/>
  <c r="B67" i="7"/>
  <c r="B61" i="7"/>
  <c r="F60" i="7"/>
  <c r="G60" i="7" s="1"/>
  <c r="E60" i="7"/>
  <c r="F59" i="7"/>
  <c r="G59" i="7" s="1"/>
  <c r="E59" i="7"/>
  <c r="E58" i="7"/>
  <c r="F58" i="7" s="1"/>
  <c r="G58" i="7" s="1"/>
  <c r="B56" i="7"/>
  <c r="B49" i="7"/>
  <c r="E48" i="7"/>
  <c r="F48" i="7" s="1"/>
  <c r="G48" i="7" s="1"/>
  <c r="E47" i="7"/>
  <c r="F47" i="7" s="1"/>
  <c r="E46" i="7"/>
  <c r="F46" i="7" s="1"/>
  <c r="B44" i="7"/>
  <c r="B38" i="7"/>
  <c r="E37" i="7"/>
  <c r="F37" i="7" s="1"/>
  <c r="G37" i="7" s="1"/>
  <c r="E36" i="7"/>
  <c r="F36" i="7" s="1"/>
  <c r="G36" i="7" s="1"/>
  <c r="E35" i="7"/>
  <c r="F35" i="7" s="1"/>
  <c r="G35" i="7" s="1"/>
  <c r="B33" i="7"/>
  <c r="B24" i="7"/>
  <c r="F23" i="7"/>
  <c r="G23" i="7" s="1"/>
  <c r="G24" i="7" s="1"/>
  <c r="E23" i="7"/>
  <c r="B21" i="7"/>
  <c r="B16" i="7"/>
  <c r="F15" i="7"/>
  <c r="G15" i="7" s="1"/>
  <c r="E15" i="7"/>
  <c r="B13" i="7"/>
  <c r="H37" i="7" l="1"/>
  <c r="G23" i="8"/>
  <c r="H22" i="8"/>
  <c r="H23" i="8" s="1"/>
  <c r="G13" i="8"/>
  <c r="H12" i="8"/>
  <c r="H13" i="8" s="1"/>
  <c r="G47" i="7"/>
  <c r="H47" i="7" s="1"/>
  <c r="H60" i="7"/>
  <c r="G46" i="7"/>
  <c r="H46" i="7" s="1"/>
  <c r="H59" i="7"/>
  <c r="G69" i="7"/>
  <c r="H69" i="7" s="1"/>
  <c r="H36" i="7"/>
  <c r="G38" i="7"/>
  <c r="H35" i="7"/>
  <c r="H38" i="7" s="1"/>
  <c r="G61" i="7"/>
  <c r="H58" i="7"/>
  <c r="H70" i="7"/>
  <c r="H71" i="7"/>
  <c r="G16" i="7"/>
  <c r="H15" i="7"/>
  <c r="H16" i="7" s="1"/>
  <c r="H23" i="7"/>
  <c r="H24" i="7" s="1"/>
  <c r="G72" i="7" l="1"/>
  <c r="H61" i="7"/>
  <c r="G49" i="7"/>
  <c r="H48" i="7"/>
  <c r="H72" i="7"/>
  <c r="H49" i="7" l="1"/>
  <c r="G49" i="3" l="1"/>
  <c r="H49" i="3"/>
  <c r="B18" i="4" l="1"/>
  <c r="B20" i="4"/>
  <c r="B23" i="4"/>
  <c r="E22" i="4"/>
  <c r="F22" i="4" s="1"/>
  <c r="G22" i="4" s="1"/>
  <c r="B10" i="4"/>
  <c r="A10" i="4"/>
  <c r="A20" i="4" s="1"/>
  <c r="H22" i="4" l="1"/>
  <c r="G23" i="4"/>
  <c r="H23" i="4"/>
  <c r="E48" i="3"/>
  <c r="F48" i="3" s="1"/>
  <c r="G48" i="3" s="1"/>
  <c r="R158" i="2" l="1"/>
  <c r="R159" i="2" s="1"/>
  <c r="Q158" i="2"/>
  <c r="Q159" i="2" s="1"/>
  <c r="B67" i="3"/>
  <c r="B56" i="3"/>
  <c r="B44" i="3"/>
  <c r="B33" i="3"/>
  <c r="B21" i="3"/>
  <c r="B13" i="3"/>
  <c r="E71" i="3"/>
  <c r="F71" i="3" s="1"/>
  <c r="G71" i="3" s="1"/>
  <c r="H71" i="3" s="1"/>
  <c r="E70" i="3"/>
  <c r="F70" i="3" s="1"/>
  <c r="G70" i="3" s="1"/>
  <c r="E69" i="3"/>
  <c r="F69" i="3" s="1"/>
  <c r="G69" i="3" s="1"/>
  <c r="H69" i="3" s="1"/>
  <c r="E60" i="3"/>
  <c r="F60" i="3" s="1"/>
  <c r="G60" i="3" s="1"/>
  <c r="H60" i="3" s="1"/>
  <c r="E59" i="3"/>
  <c r="F59" i="3" s="1"/>
  <c r="G59" i="3" s="1"/>
  <c r="H59" i="3" s="1"/>
  <c r="E58" i="3"/>
  <c r="F58" i="3" s="1"/>
  <c r="G58" i="3" s="1"/>
  <c r="H58" i="3" s="1"/>
  <c r="E47" i="3"/>
  <c r="F47" i="3" s="1"/>
  <c r="E46" i="3"/>
  <c r="F46" i="3" s="1"/>
  <c r="G46" i="3" s="1"/>
  <c r="E37" i="3"/>
  <c r="F37" i="3" s="1"/>
  <c r="G37" i="3" s="1"/>
  <c r="H37" i="3" s="1"/>
  <c r="E36" i="3"/>
  <c r="F36" i="3" s="1"/>
  <c r="G36" i="3" s="1"/>
  <c r="H36" i="3" s="1"/>
  <c r="E35" i="3"/>
  <c r="F35" i="3" s="1"/>
  <c r="G35" i="3" s="1"/>
  <c r="H35" i="3" s="1"/>
  <c r="E23" i="3"/>
  <c r="F23" i="3" s="1"/>
  <c r="G23" i="3" s="1"/>
  <c r="E15" i="3"/>
  <c r="F15" i="3" s="1"/>
  <c r="G15" i="3" s="1"/>
  <c r="H15" i="3" s="1"/>
  <c r="E12" i="4"/>
  <c r="F12" i="4" s="1"/>
  <c r="G12" i="4" s="1"/>
  <c r="H12" i="4" s="1"/>
  <c r="H23" i="3" l="1"/>
  <c r="H70" i="3"/>
  <c r="H46" i="3"/>
  <c r="G38" i="3"/>
  <c r="G47" i="3"/>
  <c r="H47" i="3" s="1"/>
  <c r="B13" i="4" l="1"/>
  <c r="B24" i="3"/>
  <c r="B16" i="3"/>
  <c r="B72" i="3"/>
  <c r="B61" i="3"/>
  <c r="B49" i="3"/>
  <c r="G24" i="3" l="1"/>
  <c r="H24" i="3"/>
  <c r="G61" i="3"/>
  <c r="H38" i="3"/>
  <c r="B38" i="3"/>
  <c r="H13" i="4" l="1"/>
  <c r="G13" i="4"/>
  <c r="G16" i="3"/>
  <c r="H16" i="3"/>
  <c r="H72" i="3"/>
  <c r="H61" i="3"/>
  <c r="G72" i="3"/>
  <c r="H48" i="3"/>
  <c r="D170" i="2"/>
  <c r="E170" i="2"/>
  <c r="D171" i="2"/>
  <c r="E171" i="2"/>
  <c r="D172" i="2"/>
  <c r="E172" i="2"/>
  <c r="E169" i="2"/>
  <c r="D169" i="2"/>
  <c r="D112" i="2"/>
  <c r="I15" i="9" s="1"/>
  <c r="E112" i="2"/>
  <c r="I24" i="9" s="1"/>
  <c r="D113" i="2"/>
  <c r="I16" i="9" s="1"/>
  <c r="E113" i="2"/>
  <c r="I25" i="9" s="1"/>
  <c r="D114" i="2"/>
  <c r="I17" i="9" s="1"/>
  <c r="E114" i="2"/>
  <c r="I26" i="9" s="1"/>
  <c r="D115" i="2"/>
  <c r="E115" i="2"/>
  <c r="E111" i="2"/>
  <c r="I23" i="9" s="1"/>
  <c r="D111" i="2"/>
  <c r="I14" i="9" s="1"/>
  <c r="D67" i="2"/>
  <c r="B15" i="9" s="1"/>
  <c r="E67" i="2"/>
  <c r="B24" i="9" s="1"/>
  <c r="F67" i="2"/>
  <c r="B33" i="9" s="1"/>
  <c r="G67" i="2"/>
  <c r="B42" i="9" s="1"/>
  <c r="H67" i="2"/>
  <c r="B51" i="9" s="1"/>
  <c r="I67" i="2"/>
  <c r="B60" i="9" s="1"/>
  <c r="D68" i="2"/>
  <c r="B16" i="9" s="1"/>
  <c r="E68" i="2"/>
  <c r="B25" i="9" s="1"/>
  <c r="F68" i="2"/>
  <c r="B34" i="9" s="1"/>
  <c r="G68" i="2"/>
  <c r="B43" i="9" s="1"/>
  <c r="H68" i="2"/>
  <c r="B52" i="9" s="1"/>
  <c r="I68" i="2"/>
  <c r="B61" i="9" s="1"/>
  <c r="D69" i="2"/>
  <c r="B17" i="9" s="1"/>
  <c r="E69" i="2"/>
  <c r="B26" i="9" s="1"/>
  <c r="F69" i="2"/>
  <c r="B35" i="9" s="1"/>
  <c r="G69" i="2"/>
  <c r="B44" i="9" s="1"/>
  <c r="H69" i="2"/>
  <c r="B53" i="9" s="1"/>
  <c r="I69" i="2"/>
  <c r="B62" i="9" s="1"/>
  <c r="D70" i="2"/>
  <c r="E70" i="2"/>
  <c r="F70" i="2"/>
  <c r="G70" i="2"/>
  <c r="H70" i="2"/>
  <c r="I70" i="2"/>
  <c r="E66" i="2"/>
  <c r="B23" i="9" s="1"/>
  <c r="F66" i="2"/>
  <c r="B32" i="9" s="1"/>
  <c r="G66" i="2"/>
  <c r="B41" i="9" s="1"/>
  <c r="H66" i="2"/>
  <c r="B50" i="9" s="1"/>
  <c r="I66" i="2"/>
  <c r="B59" i="9" s="1"/>
  <c r="D66" i="2"/>
  <c r="B14" i="9" s="1"/>
  <c r="J39" i="2"/>
  <c r="I39" i="2"/>
  <c r="H39" i="2"/>
  <c r="G39" i="2"/>
  <c r="F39" i="2"/>
  <c r="J38" i="2"/>
  <c r="E71" i="9" s="1"/>
  <c r="I38" i="2"/>
  <c r="E62" i="9" s="1"/>
  <c r="H38" i="2"/>
  <c r="E53" i="9" s="1"/>
  <c r="G38" i="2"/>
  <c r="E44" i="9" s="1"/>
  <c r="F38" i="2"/>
  <c r="E35" i="9" s="1"/>
  <c r="J37" i="2"/>
  <c r="E70" i="9" s="1"/>
  <c r="I37" i="2"/>
  <c r="E61" i="9" s="1"/>
  <c r="H37" i="2"/>
  <c r="E52" i="9" s="1"/>
  <c r="G37" i="2"/>
  <c r="E43" i="9" s="1"/>
  <c r="F37" i="2"/>
  <c r="E34" i="9" s="1"/>
  <c r="J36" i="2"/>
  <c r="E69" i="9" s="1"/>
  <c r="I36" i="2"/>
  <c r="E60" i="9" s="1"/>
  <c r="H36" i="2"/>
  <c r="E51" i="9" s="1"/>
  <c r="G36" i="2"/>
  <c r="E42" i="9" s="1"/>
  <c r="F36" i="2"/>
  <c r="E33" i="9" s="1"/>
  <c r="J35" i="2"/>
  <c r="E68" i="9" s="1"/>
  <c r="I35" i="2"/>
  <c r="E59" i="9" s="1"/>
  <c r="H35" i="2"/>
  <c r="E50" i="9" s="1"/>
  <c r="G35" i="2"/>
  <c r="E41" i="9" s="1"/>
  <c r="F35" i="2"/>
  <c r="E32" i="9" s="1"/>
  <c r="E35" i="2"/>
  <c r="E23" i="9" s="1"/>
  <c r="E36" i="2"/>
  <c r="E24" i="9" s="1"/>
  <c r="E37" i="2"/>
  <c r="E25" i="9" s="1"/>
  <c r="E38" i="2"/>
  <c r="E26" i="9" s="1"/>
  <c r="E39" i="2"/>
  <c r="D35" i="2"/>
  <c r="E14" i="9" s="1"/>
  <c r="C166" i="2"/>
  <c r="D166" i="2" s="1"/>
  <c r="C32" i="2"/>
  <c r="E6" i="9" s="1"/>
  <c r="D173" i="2" l="1"/>
  <c r="D143" i="2"/>
  <c r="D85" i="2"/>
  <c r="H85" i="2"/>
  <c r="F85" i="2"/>
  <c r="E173" i="2"/>
  <c r="E143" i="2"/>
  <c r="I85" i="2"/>
  <c r="G85" i="2"/>
  <c r="E85" i="2"/>
  <c r="E166" i="2"/>
  <c r="L137" i="2"/>
  <c r="L138" i="2" s="1"/>
  <c r="L139" i="2" s="1"/>
  <c r="D139" i="2"/>
  <c r="C139" i="2"/>
  <c r="C140" i="2" s="1"/>
  <c r="C141" i="2" s="1"/>
  <c r="C142" i="2" s="1"/>
  <c r="D136" i="2"/>
  <c r="N136" i="2" s="1"/>
  <c r="C136" i="2"/>
  <c r="N135" i="2" s="1"/>
  <c r="R138" i="2" s="1"/>
  <c r="R139" i="2" s="1"/>
  <c r="R140" i="2" s="1"/>
  <c r="N125" i="2"/>
  <c r="N124" i="2"/>
  <c r="N123" i="2"/>
  <c r="D125" i="2"/>
  <c r="Q129" i="2" s="1"/>
  <c r="C125" i="2"/>
  <c r="L122" i="2"/>
  <c r="L123" i="2" s="1"/>
  <c r="L124" i="2" s="1"/>
  <c r="L125" i="2" s="1"/>
  <c r="L121" i="2"/>
  <c r="D122" i="2"/>
  <c r="Q130" i="2" s="1"/>
  <c r="Q131" i="2" s="1"/>
  <c r="Q132" i="2" s="1"/>
  <c r="C122" i="2"/>
  <c r="L3" i="2"/>
  <c r="E32" i="2" l="1"/>
  <c r="E21" i="9" s="1"/>
  <c r="E125" i="2"/>
  <c r="F125" i="2" s="1"/>
  <c r="G125" i="2" s="1"/>
  <c r="H32" i="2"/>
  <c r="E48" i="9" s="1"/>
  <c r="D32" i="2"/>
  <c r="E12" i="9" s="1"/>
  <c r="G32" i="2"/>
  <c r="E39" i="9" s="1"/>
  <c r="J32" i="2"/>
  <c r="E66" i="9" s="1"/>
  <c r="F32" i="2"/>
  <c r="E30" i="9" s="1"/>
  <c r="C35" i="2"/>
  <c r="D126" i="2"/>
  <c r="E126" i="2" s="1"/>
  <c r="F126" i="2" s="1"/>
  <c r="G126" i="2" s="1"/>
  <c r="E136" i="2"/>
  <c r="N137" i="2" s="1"/>
  <c r="N122" i="2"/>
  <c r="R130" i="2" s="1"/>
  <c r="R131" i="2" s="1"/>
  <c r="R132" i="2" s="1"/>
  <c r="G136" i="2"/>
  <c r="N139" i="2" s="1"/>
  <c r="C78" i="2"/>
  <c r="C108" i="2"/>
  <c r="I6" i="9" s="1"/>
  <c r="C63" i="2"/>
  <c r="B6" i="9" s="1"/>
  <c r="C126" i="2"/>
  <c r="C127" i="2" s="1"/>
  <c r="C128" i="2" s="1"/>
  <c r="Q123" i="2"/>
  <c r="Q124" i="2" s="1"/>
  <c r="Q125" i="2" s="1"/>
  <c r="Q126" i="2" s="1"/>
  <c r="N121" i="2"/>
  <c r="R124" i="2" s="1"/>
  <c r="R125" i="2" s="1"/>
  <c r="R126" i="2" s="1"/>
  <c r="R144" i="2"/>
  <c r="R145" i="2" s="1"/>
  <c r="R146" i="2" s="1"/>
  <c r="C143" i="2"/>
  <c r="Q143" i="2"/>
  <c r="D140" i="2"/>
  <c r="E139" i="2"/>
  <c r="Q144" i="2"/>
  <c r="Q145" i="2" s="1"/>
  <c r="Q146" i="2" s="1"/>
  <c r="F136" i="2"/>
  <c r="N138" i="2" s="1"/>
  <c r="Q137" i="2"/>
  <c r="Q138" i="2" s="1"/>
  <c r="Q139" i="2" s="1"/>
  <c r="Q140" i="2" s="1"/>
  <c r="I32" i="2" l="1"/>
  <c r="E57" i="9" s="1"/>
  <c r="E108" i="2"/>
  <c r="I21" i="9" s="1"/>
  <c r="C111" i="2"/>
  <c r="C112" i="2" s="1"/>
  <c r="D108" i="2"/>
  <c r="I12" i="9" s="1"/>
  <c r="E63" i="2"/>
  <c r="B21" i="9" s="1"/>
  <c r="I63" i="2"/>
  <c r="B57" i="9" s="1"/>
  <c r="F63" i="2"/>
  <c r="B30" i="9" s="1"/>
  <c r="C66" i="2"/>
  <c r="G63" i="2"/>
  <c r="B39" i="9" s="1"/>
  <c r="D63" i="2"/>
  <c r="B12" i="9" s="1"/>
  <c r="H63" i="2"/>
  <c r="B48" i="9" s="1"/>
  <c r="C36" i="2"/>
  <c r="Q33" i="2"/>
  <c r="Q34" i="2" s="1"/>
  <c r="Q35" i="2" s="1"/>
  <c r="Q36" i="2" s="1"/>
  <c r="D127" i="2"/>
  <c r="O135" i="2"/>
  <c r="R141" i="2"/>
  <c r="F139" i="2"/>
  <c r="C81" i="2"/>
  <c r="F78" i="2"/>
  <c r="H78" i="2"/>
  <c r="D78" i="2"/>
  <c r="I78" i="2"/>
  <c r="E78" i="2"/>
  <c r="G78" i="2"/>
  <c r="D141" i="2"/>
  <c r="E140" i="2"/>
  <c r="F140" i="2" s="1"/>
  <c r="G140" i="2" s="1"/>
  <c r="C129" i="2"/>
  <c r="C113" i="2" l="1"/>
  <c r="C114" i="2" s="1"/>
  <c r="Q109" i="2"/>
  <c r="Q110" i="2" s="1"/>
  <c r="Q111" i="2" s="1"/>
  <c r="Q112" i="2" s="1"/>
  <c r="Q64" i="2"/>
  <c r="Q65" i="2" s="1"/>
  <c r="Q66" i="2" s="1"/>
  <c r="Q67" i="2" s="1"/>
  <c r="C67" i="2"/>
  <c r="C37" i="2"/>
  <c r="E127" i="2"/>
  <c r="D128" i="2"/>
  <c r="E128" i="2" s="1"/>
  <c r="F128" i="2" s="1"/>
  <c r="G128" i="2" s="1"/>
  <c r="G139" i="2"/>
  <c r="D142" i="2"/>
  <c r="E141" i="2"/>
  <c r="F141" i="2" s="1"/>
  <c r="G141" i="2" s="1"/>
  <c r="G81" i="2"/>
  <c r="I81" i="2"/>
  <c r="E81" i="2"/>
  <c r="Q79" i="2"/>
  <c r="Q80" i="2" s="1"/>
  <c r="Q81" i="2" s="1"/>
  <c r="Q82" i="2" s="1"/>
  <c r="F81" i="2"/>
  <c r="D81" i="2"/>
  <c r="H81" i="2"/>
  <c r="R127" i="2"/>
  <c r="O121" i="2"/>
  <c r="C82" i="2"/>
  <c r="C115" i="2" l="1"/>
  <c r="C68" i="2"/>
  <c r="D129" i="2"/>
  <c r="O122" i="2" s="1"/>
  <c r="C38" i="2"/>
  <c r="C39" i="2" s="1"/>
  <c r="F127" i="2"/>
  <c r="E129" i="2"/>
  <c r="O123" i="2" s="1"/>
  <c r="E142" i="2"/>
  <c r="F142" i="2" s="1"/>
  <c r="G142" i="2" s="1"/>
  <c r="O139" i="2" s="1"/>
  <c r="G82" i="2"/>
  <c r="I82" i="2"/>
  <c r="E82" i="2"/>
  <c r="F82" i="2"/>
  <c r="C83" i="2"/>
  <c r="D82" i="2"/>
  <c r="H82" i="2"/>
  <c r="O137" i="2"/>
  <c r="O138" i="2" l="1"/>
  <c r="R133" i="2"/>
  <c r="O112" i="2"/>
  <c r="N112" i="2"/>
  <c r="R110" i="2" s="1"/>
  <c r="R111" i="2" s="1"/>
  <c r="R112" i="2" s="1"/>
  <c r="C69" i="2"/>
  <c r="N36" i="2"/>
  <c r="R34" i="2" s="1"/>
  <c r="R35" i="2" s="1"/>
  <c r="R36" i="2" s="1"/>
  <c r="R37" i="2" s="1"/>
  <c r="O36" i="2"/>
  <c r="G127" i="2"/>
  <c r="G129" i="2" s="1"/>
  <c r="O125" i="2" s="1"/>
  <c r="F129" i="2"/>
  <c r="O124" i="2" s="1"/>
  <c r="O136" i="2"/>
  <c r="F83" i="2"/>
  <c r="C84" i="2"/>
  <c r="H83" i="2"/>
  <c r="D83" i="2"/>
  <c r="I83" i="2"/>
  <c r="E83" i="2"/>
  <c r="G83" i="2"/>
  <c r="R113" i="2" l="1"/>
  <c r="C70" i="2"/>
  <c r="I84" i="2"/>
  <c r="E84" i="2"/>
  <c r="G84" i="2"/>
  <c r="H84" i="2"/>
  <c r="D84" i="2"/>
  <c r="F84" i="2"/>
  <c r="C85" i="2"/>
  <c r="N67" i="2" l="1"/>
  <c r="R65" i="2" s="1"/>
  <c r="O67" i="2"/>
  <c r="O82" i="2"/>
  <c r="N82" i="2"/>
  <c r="R80" i="2" s="1"/>
  <c r="R81" i="2" s="1"/>
  <c r="R82" i="2" s="1"/>
  <c r="R66" i="2" l="1"/>
  <c r="R67" i="2" s="1"/>
  <c r="R83" i="2"/>
  <c r="R68" i="2" l="1"/>
  <c r="D38" i="2" l="1"/>
  <c r="E17" i="9" s="1"/>
  <c r="D36" i="2"/>
  <c r="E15" i="9" s="1"/>
  <c r="D39" i="2" l="1"/>
  <c r="D37" i="2"/>
  <c r="E16" i="9" l="1"/>
</calcChain>
</file>

<file path=xl/sharedStrings.xml><?xml version="1.0" encoding="utf-8"?>
<sst xmlns="http://schemas.openxmlformats.org/spreadsheetml/2006/main" count="637" uniqueCount="160">
  <si>
    <t>incremento oficial</t>
  </si>
  <si>
    <t>financiamiento</t>
  </si>
  <si>
    <t xml:space="preserve">Fecha de Actualización: </t>
  </si>
  <si>
    <t>para carga en sistema</t>
  </si>
  <si>
    <t>colegiatura 1 materia periodo anterior</t>
  </si>
  <si>
    <t>1 materia</t>
  </si>
  <si>
    <t>El convenio CIE Bancomer para depósito de colegiaturas es el 779024</t>
  </si>
  <si>
    <t xml:space="preserve">La referencia a utilizar en el convenio CIE es: Matrícula+Dígito Verificador; si la referencia es menor a 8 caracteres, se deberá completar con ceros a la izquierda.
</t>
  </si>
  <si>
    <t>El cobro de intereses moratorios se realizará los primeros días del mes</t>
  </si>
  <si>
    <t>Favor de efectuar pago de la inscripción a más tardar 48 hrs. antes de elaborar el horario</t>
  </si>
  <si>
    <t>PREPARATORIA</t>
  </si>
  <si>
    <t>materia</t>
  </si>
  <si>
    <t>materias</t>
  </si>
  <si>
    <t>CONTADO</t>
  </si>
  <si>
    <t>PAGOS PARCIALES</t>
  </si>
  <si>
    <t>Total colegiatura</t>
  </si>
  <si>
    <t>PROFESIONAL</t>
  </si>
  <si>
    <t>materias (sobrecarga)</t>
  </si>
  <si>
    <t>PROFESIONAL EJECUTIVO</t>
  </si>
  <si>
    <t>Inscripción: 07 de Enero</t>
  </si>
  <si>
    <t xml:space="preserve">Inscripción: 07 de Enero </t>
  </si>
  <si>
    <t>1er Pago:   31 de Enero</t>
  </si>
  <si>
    <t>2do Pago:  28 de Febrero</t>
  </si>
  <si>
    <t>3er Pago:   31 de Marzo</t>
  </si>
  <si>
    <t>MAESTRÍA</t>
  </si>
  <si>
    <t>IDIOMAS (IVA DEL 11% INCLUIDO)</t>
  </si>
  <si>
    <t>Kids</t>
  </si>
  <si>
    <t>Teens</t>
  </si>
  <si>
    <t>Youth</t>
  </si>
  <si>
    <t>Conversación</t>
  </si>
  <si>
    <t>Language for U.</t>
  </si>
  <si>
    <t>Inscripción: 03 de Septiembre</t>
  </si>
  <si>
    <t>IVA INCLUIDO</t>
  </si>
  <si>
    <t>1er Pago:   30 de Septiembre</t>
  </si>
  <si>
    <t>2do Pago:  29 de Octubre</t>
  </si>
  <si>
    <t>3er Pago:   30 de noviembre</t>
  </si>
  <si>
    <t>Total pago</t>
  </si>
  <si>
    <t>Otros</t>
  </si>
  <si>
    <t>IDIOMAS (IVA DEL 16% INCLUIDO)</t>
  </si>
  <si>
    <t>PROPEDÉUTICOS CEL (IVA DEL 16% INCLUIDO)</t>
  </si>
  <si>
    <t>Porcentaje de Beca asignado</t>
  </si>
  <si>
    <t>CAMPUS EN LÍNEA</t>
  </si>
  <si>
    <t>Cursadas en mes 1</t>
  </si>
  <si>
    <t>Cursadas en mes 2</t>
  </si>
  <si>
    <t>Cursadas en mes 3</t>
  </si>
  <si>
    <t>Cantidad de materias a dar de baja</t>
  </si>
  <si>
    <t>Fecha de solicitud de baja</t>
  </si>
  <si>
    <t>Días transcurridos del curso</t>
  </si>
  <si>
    <t>% de bonificación por baja</t>
  </si>
  <si>
    <t>Porcentaje de beca asignada:</t>
  </si>
  <si>
    <t>Totales</t>
  </si>
  <si>
    <t>Bonificación por baja</t>
  </si>
  <si>
    <t>Cargo que permanece en estado de cuenta por la materia dada de baja</t>
  </si>
  <si>
    <t>Costo por materia:</t>
  </si>
  <si>
    <t>Primer día de clases</t>
  </si>
  <si>
    <t>CALCULADORA DE BONIFICACIÓN POR BAJA DE MATERIAS</t>
  </si>
  <si>
    <t>POSGRADO</t>
  </si>
  <si>
    <t>Días transcurridos</t>
  </si>
  <si>
    <t>% devolución prof/maes</t>
  </si>
  <si>
    <t>% devolución prepa</t>
  </si>
  <si>
    <r>
      <rPr>
        <b/>
        <sz val="11"/>
        <color rgb="FFFF0000"/>
        <rFont val="Calibri"/>
        <family val="2"/>
        <scheme val="minor"/>
      </rPr>
      <t>INSTRUCCIONES</t>
    </r>
    <r>
      <rPr>
        <b/>
        <sz val="11"/>
        <color theme="0"/>
        <rFont val="Calibri"/>
        <family val="2"/>
        <scheme val="minor"/>
      </rPr>
      <t>: Captura la información requerida en las celdas en rojo.</t>
    </r>
  </si>
  <si>
    <r>
      <rPr>
        <b/>
        <sz val="12"/>
        <color rgb="FFFF0000"/>
        <rFont val="Calibri"/>
        <family val="2"/>
        <scheme val="minor"/>
      </rPr>
      <t>INSTRUCCIONES</t>
    </r>
    <r>
      <rPr>
        <b/>
        <sz val="12"/>
        <color theme="0"/>
        <rFont val="Calibri"/>
        <family val="2"/>
        <scheme val="minor"/>
      </rPr>
      <t>: Captura la información requerida en las celdas en rojo.</t>
    </r>
  </si>
  <si>
    <t>PROFESIONAL CON BECA</t>
  </si>
  <si>
    <t>Capturar fecha de baja</t>
  </si>
  <si>
    <t>Costo oficial por materia:</t>
  </si>
  <si>
    <t>Colegiatura por materia a pagar:</t>
  </si>
  <si>
    <t xml:space="preserve">PREPARATORIA </t>
  </si>
  <si>
    <t>ESQUEMA DE PAGO DE CONTADO</t>
  </si>
  <si>
    <t>ESQUEMA DE PAGO DE PARCIALIDADES</t>
  </si>
  <si>
    <t>PREPARATORIA CON BECA</t>
  </si>
  <si>
    <t>MAESTRÍA CON BECA</t>
  </si>
  <si>
    <t>PROPEDÉUTICOS CEL (IVA DEL 16% INCLUIDO) CON BECA</t>
  </si>
  <si>
    <t>Capturar cantidad de materias a dar de baja</t>
  </si>
  <si>
    <t>Lunes, 06 de junio de 2011</t>
  </si>
  <si>
    <t>Tetramestre Septiembre - Diciembre 2011</t>
  </si>
  <si>
    <t>Semestre Agosto - Diciembre 2011</t>
  </si>
  <si>
    <t>1er. Pago: 06 de Enero 2012</t>
  </si>
  <si>
    <t>3er. Pago:  15 de Febrero 2012</t>
  </si>
  <si>
    <t>Límite de Pago al 06 de Enero 2012</t>
  </si>
  <si>
    <r>
      <t xml:space="preserve">IMPORTANTE : </t>
    </r>
    <r>
      <rPr>
        <sz val="9"/>
        <rFont val="Calibri"/>
        <family val="2"/>
        <scheme val="minor"/>
      </rPr>
      <t xml:space="preserve">Contactar a tesorería, pues si la baja de materia es sobre la materia gratuita, el cálculo de bonificación no genera importe. Si el alumno da de baja 8 materias, </t>
    </r>
  </si>
  <si>
    <t>el calculo se realiza sobre 7 materias.</t>
  </si>
  <si>
    <t>TABLA DE DEVOLUCIÓN DE COLEGIATURAS</t>
  </si>
  <si>
    <t>Tetramestre Enero - Abril 2012</t>
  </si>
  <si>
    <t>PROFESIONAL Y MAESTRÍA</t>
  </si>
  <si>
    <t>FECHA DE BAJA</t>
  </si>
  <si>
    <t>%</t>
  </si>
  <si>
    <t>BONIFICACIÓN DE COLEGIATURA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</si>
  <si>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</si>
  <si>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</si>
  <si>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</si>
  <si>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</si>
  <si>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</si>
  <si>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</si>
  <si>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</si>
  <si>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</si>
  <si>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</si>
  <si>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</si>
  <si>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</si>
  <si>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</si>
  <si>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</si>
  <si>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</si>
  <si>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</si>
  <si>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</si>
  <si>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</si>
  <si>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</si>
  <si>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</si>
  <si>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</si>
  <si>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</si>
  <si>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Antes del primer día de clases</t>
  </si>
  <si>
    <t>Porcentajes de bonificación de cargos de colegiatura a efectuar en caso de baja de materias.</t>
  </si>
  <si>
    <t>DÍA</t>
  </si>
  <si>
    <t>De 1 a 7</t>
  </si>
  <si>
    <t>De 8 a 14</t>
  </si>
  <si>
    <t>De 15 a 21</t>
  </si>
  <si>
    <t>De 22 a 28</t>
  </si>
  <si>
    <t>De 29 a 35</t>
  </si>
  <si>
    <t>De 36 a 42</t>
  </si>
  <si>
    <t>De 43 a 49</t>
  </si>
  <si>
    <t>De 50 a 56</t>
  </si>
  <si>
    <t>De 57 a 63</t>
  </si>
  <si>
    <t>64 o más</t>
  </si>
  <si>
    <t>4to. Pago:   15 de Marzo 2012</t>
  </si>
  <si>
    <t>2do. Pago:   16 de Enero 2012</t>
  </si>
  <si>
    <r>
      <t xml:space="preserve">IMPORTANTE : </t>
    </r>
    <r>
      <rPr>
        <sz val="9"/>
        <rFont val="Calibri"/>
        <family val="2"/>
        <scheme val="minor"/>
      </rPr>
      <t xml:space="preserve">Cuando el alumno genere baja de 7 materias materias, se debe calcular como 6, porque la séptima es gratis. Si el alumno dará de baja 8 materias, </t>
    </r>
  </si>
  <si>
    <t>solicitar el cálculo a Tesorería.</t>
  </si>
  <si>
    <t>Semestre Enero-Mayo 2012</t>
  </si>
  <si>
    <t>NIVEL PROFESIONAL</t>
  </si>
  <si>
    <t>NIVEL PREPARATORIA</t>
  </si>
  <si>
    <t>NIVEL POSGRADO</t>
  </si>
  <si>
    <t>queda como sigue:</t>
  </si>
  <si>
    <t>No aplica.</t>
  </si>
  <si>
    <t>2 materias</t>
  </si>
  <si>
    <t xml:space="preserve">PAGOS PARCIALES: </t>
  </si>
  <si>
    <t>3 materias</t>
  </si>
  <si>
    <t>4 materias</t>
  </si>
  <si>
    <t>5 materias</t>
  </si>
  <si>
    <t>6 materias</t>
  </si>
  <si>
    <t>7 materias</t>
  </si>
  <si>
    <t>8 materias (Sobrecarga)</t>
  </si>
  <si>
    <t xml:space="preserve">Con gusto. Ya con beca aplicada de </t>
  </si>
  <si>
    <t>Al menos un día hábil antes de inscribir (Límite de Pago al 04 de Mayo 2012)</t>
  </si>
  <si>
    <t>1er. Pago: Al menos un día hábil antes de inscribir (Límite de Pago al 04 de Mayo 2012)</t>
  </si>
  <si>
    <t>2do. Pago:   15 de Mayo 2012</t>
  </si>
  <si>
    <t>3er. Pago:  15 de Junio 2012</t>
  </si>
  <si>
    <t>4to. Pago:   16 de Julio 2012</t>
  </si>
  <si>
    <t>Mayo</t>
  </si>
  <si>
    <t>Junio</t>
  </si>
  <si>
    <t>Julio</t>
  </si>
  <si>
    <t>Del 14 al 20 de mayo 2012</t>
  </si>
  <si>
    <t>Del 21 al 27 de mayo 2012</t>
  </si>
  <si>
    <t>Del 28 de mayo al 03 de junio 2012</t>
  </si>
  <si>
    <t>Del 04 al 10 de junio 2012</t>
  </si>
  <si>
    <t>Del 11 al 17 de junio 2012</t>
  </si>
  <si>
    <t>Del 18 al 24 de junio 2012</t>
  </si>
  <si>
    <t>Del 25 de junio al 01 de julio 2012</t>
  </si>
  <si>
    <t>Del 02 al 08 de julio 2012</t>
  </si>
  <si>
    <t>Del 09 de julio en adelante</t>
  </si>
  <si>
    <t>Del 07 al 13 de mayo 2012</t>
  </si>
  <si>
    <t>Tetramestre Mayo - Agosto 2012</t>
  </si>
  <si>
    <t>Colegiaturas Tetramestre Mayo - Agosto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</si>
</sst>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FF00"/>
      <name val="Arial"/>
      <family val="2"/>
    </font>
    <font>
      <b/>
      <sz val="10"/>
      <color rgb="FF002060"/>
      <name val="Arial"/>
      <family val="2"/>
    </font>
    <font>
      <b/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1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b/>
      <sz val="11"/>
      <color rgb="FF00206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color indexed="12"/>
      <name val="Arial"/>
      <family val="2"/>
    </font>
    <font>
      <u/>
      <sz val="11"/>
      <color theme="3" tint="-0.249977111117893"/>
      <name val="Arial"/>
      <family val="2"/>
    </font>
    <font>
      <sz val="11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FF00"/>
      <name val="Arial"/>
      <family val="2"/>
    </font>
    <font>
      <b/>
      <sz val="11"/>
      <color indexed="17"/>
      <name val="Arial"/>
      <family val="2"/>
    </font>
    <font>
      <b/>
      <sz val="11"/>
      <color indexed="9"/>
      <name val="Arial"/>
      <family val="2"/>
    </font>
    <font>
      <b/>
      <u/>
      <sz val="11"/>
      <color indexed="9"/>
      <name val="Arial"/>
      <family val="2"/>
    </font>
    <font>
      <i/>
      <sz val="11"/>
      <color indexed="10"/>
      <name val="Arial"/>
      <family val="2"/>
    </font>
    <font>
      <b/>
      <i/>
      <sz val="11"/>
      <color theme="3" tint="-0.249977111117893"/>
      <name val="Arial"/>
      <family val="2"/>
    </font>
    <font>
      <sz val="11"/>
      <color rgb="FF00206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3" tint="-0.249977111117893"/>
      <name val="Arial"/>
      <family val="2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3" tint="-0.249977111117893"/>
      <name val="Arial"/>
      <family val="2"/>
    </font>
    <font>
      <sz val="12"/>
      <color theme="0"/>
      <name val="Arial"/>
      <family val="2"/>
    </font>
    <font>
      <b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CCFF6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FF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auto="1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2" fillId="2" borderId="0" xfId="0" applyFont="1" applyFill="1"/>
    <xf numFmtId="0" fontId="5" fillId="2" borderId="0" xfId="0" applyFont="1" applyFill="1" applyAlignment="1"/>
    <xf numFmtId="0" fontId="6" fillId="2" borderId="0" xfId="0" applyFont="1" applyFill="1" applyBorder="1" applyAlignment="1">
      <alignment horizontal="center"/>
    </xf>
    <xf numFmtId="44" fontId="6" fillId="2" borderId="0" xfId="0" applyNumberFormat="1" applyFont="1" applyFill="1" applyBorder="1"/>
    <xf numFmtId="44" fontId="2" fillId="2" borderId="0" xfId="0" applyNumberFormat="1" applyFont="1" applyFill="1"/>
    <xf numFmtId="0" fontId="2" fillId="0" borderId="0" xfId="0" applyFont="1" applyFill="1"/>
    <xf numFmtId="0" fontId="11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1" fillId="6" borderId="0" xfId="0" applyFont="1" applyFill="1" applyBorder="1"/>
    <xf numFmtId="0" fontId="11" fillId="6" borderId="0" xfId="0" applyFont="1" applyFill="1" applyBorder="1" applyAlignment="1">
      <alignment horizontal="center"/>
    </xf>
    <xf numFmtId="0" fontId="10" fillId="6" borderId="0" xfId="0" applyFont="1" applyFill="1" applyBorder="1"/>
    <xf numFmtId="0" fontId="11" fillId="2" borderId="0" xfId="0" applyFont="1" applyFill="1" applyBorder="1" applyAlignment="1">
      <alignment horizontal="center"/>
    </xf>
    <xf numFmtId="44" fontId="10" fillId="2" borderId="0" xfId="2" applyNumberFormat="1" applyFont="1" applyFill="1" applyBorder="1"/>
    <xf numFmtId="44" fontId="11" fillId="2" borderId="0" xfId="0" applyNumberFormat="1" applyFont="1" applyFill="1" applyBorder="1" applyAlignment="1">
      <alignment horizontal="center"/>
    </xf>
    <xf numFmtId="44" fontId="11" fillId="2" borderId="0" xfId="0" applyNumberFormat="1" applyFont="1" applyFill="1" applyBorder="1"/>
    <xf numFmtId="44" fontId="11" fillId="2" borderId="0" xfId="2" applyNumberFormat="1" applyFont="1" applyFill="1" applyBorder="1"/>
    <xf numFmtId="44" fontId="10" fillId="2" borderId="0" xfId="3" applyNumberFormat="1" applyFont="1" applyFill="1" applyBorder="1"/>
    <xf numFmtId="44" fontId="10" fillId="2" borderId="0" xfId="0" applyNumberFormat="1" applyFont="1" applyFill="1" applyBorder="1"/>
    <xf numFmtId="0" fontId="15" fillId="2" borderId="0" xfId="0" applyFont="1" applyFill="1" applyBorder="1"/>
    <xf numFmtId="44" fontId="15" fillId="2" borderId="0" xfId="0" applyNumberFormat="1" applyFont="1" applyFill="1"/>
    <xf numFmtId="44" fontId="14" fillId="2" borderId="0" xfId="0" applyNumberFormat="1" applyFont="1" applyFill="1"/>
    <xf numFmtId="0" fontId="17" fillId="2" borderId="0" xfId="0" applyFont="1" applyFill="1"/>
    <xf numFmtId="0" fontId="11" fillId="2" borderId="0" xfId="0" applyFont="1" applyFill="1" applyBorder="1"/>
    <xf numFmtId="0" fontId="18" fillId="2" borderId="0" xfId="0" applyFont="1" applyFill="1" applyBorder="1"/>
    <xf numFmtId="0" fontId="19" fillId="6" borderId="0" xfId="0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44" fontId="21" fillId="2" borderId="0" xfId="3" applyNumberFormat="1" applyFont="1" applyFill="1" applyBorder="1"/>
    <xf numFmtId="44" fontId="22" fillId="2" borderId="0" xfId="2" applyNumberFormat="1" applyFont="1" applyFill="1" applyBorder="1"/>
    <xf numFmtId="43" fontId="14" fillId="2" borderId="0" xfId="1" applyFont="1" applyFill="1"/>
    <xf numFmtId="0" fontId="14" fillId="0" borderId="0" xfId="0" applyFont="1"/>
    <xf numFmtId="0" fontId="13" fillId="2" borderId="0" xfId="0" applyFont="1" applyFill="1" applyAlignment="1"/>
    <xf numFmtId="0" fontId="12" fillId="3" borderId="0" xfId="0" applyFont="1" applyFill="1" applyAlignment="1">
      <alignment horizontal="left"/>
    </xf>
    <xf numFmtId="0" fontId="23" fillId="2" borderId="0" xfId="0" applyFont="1" applyFill="1" applyAlignment="1">
      <alignment horizontal="center" wrapText="1"/>
    </xf>
    <xf numFmtId="0" fontId="23" fillId="2" borderId="0" xfId="0" applyFont="1" applyFill="1"/>
    <xf numFmtId="0" fontId="14" fillId="0" borderId="0" xfId="0" applyFont="1" applyFill="1"/>
    <xf numFmtId="0" fontId="10" fillId="2" borderId="0" xfId="0" applyFont="1" applyFill="1" applyAlignment="1">
      <alignment horizontal="left"/>
    </xf>
    <xf numFmtId="43" fontId="13" fillId="2" borderId="0" xfId="1" applyFont="1" applyFill="1" applyBorder="1" applyAlignment="1"/>
    <xf numFmtId="0" fontId="24" fillId="2" borderId="0" xfId="0" applyFont="1" applyFill="1"/>
    <xf numFmtId="0" fontId="25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43" fontId="14" fillId="0" borderId="0" xfId="1" applyFont="1"/>
    <xf numFmtId="44" fontId="11" fillId="2" borderId="0" xfId="2" applyFont="1" applyFill="1" applyBorder="1"/>
    <xf numFmtId="44" fontId="10" fillId="5" borderId="0" xfId="2" applyFont="1" applyFill="1" applyBorder="1"/>
    <xf numFmtId="44" fontId="10" fillId="2" borderId="0" xfId="2" applyFont="1" applyFill="1" applyBorder="1"/>
    <xf numFmtId="164" fontId="16" fillId="2" borderId="0" xfId="1" applyNumberFormat="1" applyFont="1" applyFill="1"/>
    <xf numFmtId="43" fontId="16" fillId="2" borderId="0" xfId="1" applyFont="1" applyFill="1"/>
    <xf numFmtId="44" fontId="11" fillId="2" borderId="0" xfId="3" applyNumberFormat="1" applyFont="1" applyFill="1" applyBorder="1"/>
    <xf numFmtId="10" fontId="14" fillId="4" borderId="0" xfId="3" applyNumberFormat="1" applyFont="1" applyFill="1"/>
    <xf numFmtId="43" fontId="10" fillId="2" borderId="0" xfId="1" applyFont="1" applyFill="1" applyBorder="1"/>
    <xf numFmtId="43" fontId="14" fillId="4" borderId="0" xfId="1" applyFont="1" applyFill="1"/>
    <xf numFmtId="10" fontId="16" fillId="2" borderId="0" xfId="3" applyNumberFormat="1" applyFont="1" applyFill="1"/>
    <xf numFmtId="0" fontId="26" fillId="2" borderId="0" xfId="0" applyFont="1" applyFill="1" applyAlignment="1">
      <alignment horizontal="center"/>
    </xf>
    <xf numFmtId="10" fontId="14" fillId="2" borderId="0" xfId="3" applyNumberFormat="1" applyFont="1" applyFill="1"/>
    <xf numFmtId="0" fontId="10" fillId="2" borderId="0" xfId="0" applyFont="1" applyFill="1" applyBorder="1" applyAlignment="1">
      <alignment horizontal="center"/>
    </xf>
    <xf numFmtId="44" fontId="27" fillId="2" borderId="0" xfId="3" applyNumberFormat="1" applyFont="1" applyFill="1"/>
    <xf numFmtId="43" fontId="11" fillId="2" borderId="0" xfId="1" applyFont="1" applyFill="1"/>
    <xf numFmtId="0" fontId="11" fillId="6" borderId="0" xfId="0" applyFont="1" applyFill="1" applyBorder="1" applyAlignment="1">
      <alignment horizontal="center" wrapText="1"/>
    </xf>
    <xf numFmtId="44" fontId="10" fillId="2" borderId="0" xfId="2" applyFont="1" applyFill="1" applyBorder="1" applyAlignment="1">
      <alignment horizontal="center"/>
    </xf>
    <xf numFmtId="0" fontId="16" fillId="2" borderId="0" xfId="0" applyFont="1" applyFill="1"/>
    <xf numFmtId="0" fontId="12" fillId="0" borderId="0" xfId="0" applyFont="1" applyFill="1" applyAlignment="1"/>
    <xf numFmtId="0" fontId="12" fillId="6" borderId="0" xfId="0" applyFont="1" applyFill="1" applyAlignment="1"/>
    <xf numFmtId="43" fontId="14" fillId="0" borderId="0" xfId="1" applyFont="1" applyFill="1"/>
    <xf numFmtId="44" fontId="10" fillId="5" borderId="0" xfId="2" applyNumberFormat="1" applyFont="1" applyFill="1" applyBorder="1"/>
    <xf numFmtId="0" fontId="12" fillId="2" borderId="0" xfId="0" applyFont="1" applyFill="1" applyAlignment="1"/>
    <xf numFmtId="0" fontId="10" fillId="2" borderId="0" xfId="0" applyFont="1" applyFill="1" applyBorder="1"/>
    <xf numFmtId="10" fontId="4" fillId="2" borderId="0" xfId="0" applyNumberFormat="1" applyFont="1" applyFill="1" applyAlignment="1">
      <alignment horizontal="center"/>
    </xf>
    <xf numFmtId="0" fontId="30" fillId="2" borderId="0" xfId="0" applyFont="1" applyFill="1"/>
    <xf numFmtId="43" fontId="30" fillId="2" borderId="0" xfId="1" applyFont="1" applyFill="1"/>
    <xf numFmtId="0" fontId="7" fillId="2" borderId="0" xfId="0" applyFont="1" applyFill="1" applyAlignment="1"/>
    <xf numFmtId="0" fontId="7" fillId="2" borderId="0" xfId="0" applyFont="1" applyFill="1"/>
    <xf numFmtId="0" fontId="8" fillId="2" borderId="0" xfId="0" applyFont="1" applyFill="1"/>
    <xf numFmtId="0" fontId="30" fillId="2" borderId="0" xfId="0" applyFont="1" applyFill="1" applyBorder="1" applyAlignment="1">
      <alignment horizontal="center"/>
    </xf>
    <xf numFmtId="10" fontId="30" fillId="2" borderId="0" xfId="3" applyNumberFormat="1" applyFont="1" applyFill="1"/>
    <xf numFmtId="44" fontId="30" fillId="2" borderId="0" xfId="0" applyNumberFormat="1" applyFont="1" applyFill="1" applyBorder="1"/>
    <xf numFmtId="43" fontId="7" fillId="2" borderId="0" xfId="1" applyFont="1" applyFill="1" applyBorder="1"/>
    <xf numFmtId="44" fontId="30" fillId="2" borderId="0" xfId="0" applyNumberFormat="1" applyFont="1" applyFill="1"/>
    <xf numFmtId="0" fontId="23" fillId="3" borderId="0" xfId="0" applyFont="1" applyFill="1" applyAlignment="1">
      <alignment horizontal="center" wrapText="1"/>
    </xf>
    <xf numFmtId="44" fontId="22" fillId="2" borderId="0" xfId="2" applyFont="1" applyFill="1" applyBorder="1"/>
    <xf numFmtId="0" fontId="1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22" fillId="2" borderId="0" xfId="0" applyFont="1" applyFill="1"/>
    <xf numFmtId="44" fontId="21" fillId="2" borderId="0" xfId="0" applyNumberFormat="1" applyFont="1" applyFill="1" applyBorder="1"/>
    <xf numFmtId="0" fontId="21" fillId="2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wrapText="1"/>
    </xf>
    <xf numFmtId="0" fontId="14" fillId="7" borderId="0" xfId="0" applyFont="1" applyFill="1"/>
    <xf numFmtId="0" fontId="12" fillId="7" borderId="0" xfId="0" applyFont="1" applyFill="1" applyAlignment="1"/>
    <xf numFmtId="9" fontId="31" fillId="8" borderId="1" xfId="3" applyFont="1" applyFill="1" applyBorder="1" applyAlignment="1" applyProtection="1">
      <alignment horizontal="center"/>
      <protection locked="0"/>
    </xf>
    <xf numFmtId="0" fontId="32" fillId="2" borderId="0" xfId="0" applyFont="1" applyFill="1" applyBorder="1"/>
    <xf numFmtId="10" fontId="14" fillId="0" borderId="0" xfId="3" applyNumberFormat="1" applyFont="1" applyFill="1"/>
    <xf numFmtId="43" fontId="10" fillId="0" borderId="0" xfId="1" applyFont="1" applyFill="1" applyBorder="1"/>
    <xf numFmtId="44" fontId="2" fillId="0" borderId="0" xfId="0" applyNumberFormat="1" applyFont="1" applyFill="1"/>
    <xf numFmtId="44" fontId="30" fillId="0" borderId="0" xfId="0" applyNumberFormat="1" applyFont="1" applyFill="1"/>
    <xf numFmtId="10" fontId="30" fillId="0" borderId="0" xfId="3" applyNumberFormat="1" applyFont="1" applyFill="1"/>
    <xf numFmtId="43" fontId="30" fillId="0" borderId="0" xfId="1" applyFont="1" applyFill="1"/>
    <xf numFmtId="0" fontId="30" fillId="0" borderId="0" xfId="0" applyFont="1" applyFill="1"/>
    <xf numFmtId="0" fontId="8" fillId="0" borderId="0" xfId="0" applyFont="1" applyFill="1"/>
    <xf numFmtId="44" fontId="28" fillId="2" borderId="0" xfId="2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/>
    </xf>
    <xf numFmtId="0" fontId="29" fillId="2" borderId="0" xfId="0" applyFont="1" applyFill="1"/>
    <xf numFmtId="0" fontId="29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14" fillId="2" borderId="0" xfId="0" applyFont="1" applyFill="1" applyBorder="1"/>
    <xf numFmtId="9" fontId="31" fillId="2" borderId="0" xfId="3" applyFont="1" applyFill="1" applyBorder="1" applyAlignment="1" applyProtection="1">
      <alignment horizontal="center"/>
      <protection locked="0"/>
    </xf>
    <xf numFmtId="0" fontId="0" fillId="2" borderId="0" xfId="0" applyFill="1"/>
    <xf numFmtId="1" fontId="0" fillId="2" borderId="0" xfId="0" applyNumberFormat="1" applyFill="1" applyAlignment="1">
      <alignment horizontal="center"/>
    </xf>
    <xf numFmtId="9" fontId="0" fillId="2" borderId="0" xfId="3" applyFont="1" applyFill="1" applyAlignment="1">
      <alignment horizontal="center"/>
    </xf>
    <xf numFmtId="4" fontId="0" fillId="2" borderId="0" xfId="0" applyNumberFormat="1" applyFill="1"/>
    <xf numFmtId="0" fontId="34" fillId="2" borderId="0" xfId="0" applyFont="1" applyFill="1"/>
    <xf numFmtId="44" fontId="0" fillId="2" borderId="0" xfId="2" applyFont="1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5" fontId="0" fillId="2" borderId="0" xfId="0" applyNumberFormat="1" applyFill="1" applyAlignment="1">
      <alignment horizontal="center"/>
    </xf>
    <xf numFmtId="0" fontId="35" fillId="3" borderId="0" xfId="0" applyFont="1" applyFill="1"/>
    <xf numFmtId="0" fontId="34" fillId="9" borderId="0" xfId="0" applyFont="1" applyFill="1"/>
    <xf numFmtId="0" fontId="0" fillId="9" borderId="0" xfId="0" applyFill="1"/>
    <xf numFmtId="1" fontId="0" fillId="9" borderId="0" xfId="0" applyNumberFormat="1" applyFill="1" applyAlignment="1">
      <alignment horizontal="center"/>
    </xf>
    <xf numFmtId="9" fontId="0" fillId="9" borderId="0" xfId="3" applyFont="1" applyFill="1" applyAlignment="1">
      <alignment horizontal="center"/>
    </xf>
    <xf numFmtId="4" fontId="0" fillId="9" borderId="0" xfId="0" applyNumberFormat="1" applyFill="1"/>
    <xf numFmtId="0" fontId="0" fillId="2" borderId="0" xfId="0" applyFill="1" applyAlignment="1">
      <alignment horizontal="center" vertical="center"/>
    </xf>
    <xf numFmtId="0" fontId="38" fillId="9" borderId="0" xfId="0" applyFont="1" applyFill="1"/>
    <xf numFmtId="1" fontId="38" fillId="9" borderId="0" xfId="0" applyNumberFormat="1" applyFont="1" applyFill="1" applyAlignment="1">
      <alignment horizontal="center"/>
    </xf>
    <xf numFmtId="9" fontId="38" fillId="9" borderId="0" xfId="3" applyFont="1" applyFill="1" applyAlignment="1">
      <alignment horizontal="center"/>
    </xf>
    <xf numFmtId="4" fontId="38" fillId="9" borderId="0" xfId="0" applyNumberFormat="1" applyFont="1" applyFill="1"/>
    <xf numFmtId="0" fontId="34" fillId="2" borderId="0" xfId="0" applyFont="1" applyFill="1" applyAlignment="1">
      <alignment horizontal="center"/>
    </xf>
    <xf numFmtId="15" fontId="34" fillId="2" borderId="0" xfId="0" applyNumberFormat="1" applyFont="1" applyFill="1" applyAlignment="1">
      <alignment horizontal="center"/>
    </xf>
    <xf numFmtId="1" fontId="34" fillId="2" borderId="0" xfId="0" applyNumberFormat="1" applyFont="1" applyFill="1" applyAlignment="1">
      <alignment horizontal="center"/>
    </xf>
    <xf numFmtId="9" fontId="34" fillId="2" borderId="0" xfId="3" applyFont="1" applyFill="1" applyAlignment="1">
      <alignment horizontal="center"/>
    </xf>
    <xf numFmtId="0" fontId="34" fillId="4" borderId="1" xfId="0" applyFont="1" applyFill="1" applyBorder="1" applyAlignment="1">
      <alignment horizontal="center"/>
    </xf>
    <xf numFmtId="0" fontId="36" fillId="2" borderId="0" xfId="0" applyFont="1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9" fontId="33" fillId="8" borderId="1" xfId="3" applyFont="1" applyFill="1" applyBorder="1" applyProtection="1">
      <protection locked="0"/>
    </xf>
    <xf numFmtId="0" fontId="37" fillId="2" borderId="0" xfId="0" applyFont="1" applyFill="1" applyAlignment="1">
      <alignment horizontal="center" wrapText="1"/>
    </xf>
    <xf numFmtId="1" fontId="37" fillId="2" borderId="0" xfId="0" applyNumberFormat="1" applyFont="1" applyFill="1" applyAlignment="1">
      <alignment horizontal="center" wrapText="1"/>
    </xf>
    <xf numFmtId="9" fontId="37" fillId="2" borderId="0" xfId="3" applyFont="1" applyFill="1" applyAlignment="1">
      <alignment horizontal="center" wrapText="1"/>
    </xf>
    <xf numFmtId="4" fontId="37" fillId="2" borderId="0" xfId="0" applyNumberFormat="1" applyFont="1" applyFill="1" applyAlignment="1">
      <alignment horizontal="center" wrapText="1"/>
    </xf>
    <xf numFmtId="0" fontId="37" fillId="2" borderId="0" xfId="0" applyFont="1" applyFill="1" applyAlignment="1">
      <alignment wrapText="1"/>
    </xf>
    <xf numFmtId="4" fontId="34" fillId="4" borderId="2" xfId="0" applyNumberFormat="1" applyFont="1" applyFill="1" applyBorder="1"/>
    <xf numFmtId="4" fontId="34" fillId="4" borderId="1" xfId="0" applyNumberFormat="1" applyFont="1" applyFill="1" applyBorder="1"/>
    <xf numFmtId="4" fontId="0" fillId="4" borderId="1" xfId="0" applyNumberFormat="1" applyFill="1" applyBorder="1"/>
    <xf numFmtId="0" fontId="39" fillId="2" borderId="0" xfId="0" applyFont="1" applyFill="1"/>
    <xf numFmtId="0" fontId="41" fillId="2" borderId="0" xfId="0" applyFont="1" applyFill="1"/>
    <xf numFmtId="0" fontId="42" fillId="2" borderId="0" xfId="0" applyFont="1" applyFill="1"/>
    <xf numFmtId="0" fontId="43" fillId="2" borderId="0" xfId="0" applyFont="1" applyFill="1"/>
    <xf numFmtId="1" fontId="4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43" fontId="30" fillId="2" borderId="0" xfId="1" applyFont="1" applyFill="1" applyAlignment="1">
      <alignment horizontal="left"/>
    </xf>
    <xf numFmtId="0" fontId="44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44" fontId="16" fillId="2" borderId="0" xfId="2" applyFont="1" applyFill="1" applyBorder="1" applyProtection="1">
      <protection locked="0"/>
    </xf>
    <xf numFmtId="1" fontId="0" fillId="2" borderId="1" xfId="0" applyNumberFormat="1" applyFill="1" applyBorder="1" applyAlignment="1">
      <alignment horizontal="center" vertical="center" wrapText="1"/>
    </xf>
    <xf numFmtId="9" fontId="0" fillId="2" borderId="1" xfId="3" applyFont="1" applyFill="1" applyBorder="1" applyAlignment="1">
      <alignment horizontal="center" vertical="center" wrapText="1"/>
    </xf>
    <xf numFmtId="0" fontId="8" fillId="8" borderId="1" xfId="0" applyFont="1" applyFill="1" applyBorder="1" applyAlignment="1" applyProtection="1">
      <alignment horizontal="center" vertical="center"/>
      <protection locked="0"/>
    </xf>
    <xf numFmtId="15" fontId="8" fillId="8" borderId="2" xfId="0" applyNumberFormat="1" applyFont="1" applyFill="1" applyBorder="1" applyAlignment="1" applyProtection="1">
      <alignment horizontal="center" vertical="center"/>
      <protection locked="0"/>
    </xf>
    <xf numFmtId="15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33" fillId="2" borderId="0" xfId="0" applyFont="1" applyFill="1" applyAlignment="1"/>
    <xf numFmtId="15" fontId="8" fillId="8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>
      <alignment vertical="center" wrapText="1"/>
    </xf>
    <xf numFmtId="0" fontId="36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34" fillId="2" borderId="0" xfId="0" applyFont="1" applyFill="1" applyAlignment="1">
      <alignment horizontal="left" vertical="center"/>
    </xf>
    <xf numFmtId="44" fontId="0" fillId="2" borderId="0" xfId="0" applyNumberFormat="1" applyFont="1" applyFill="1" applyAlignment="1">
      <alignment horizontal="center" vertical="center"/>
    </xf>
    <xf numFmtId="0" fontId="34" fillId="2" borderId="0" xfId="0" applyFont="1" applyFill="1" applyAlignment="1">
      <alignment horizontal="right"/>
    </xf>
    <xf numFmtId="44" fontId="22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 applyProtection="1">
      <alignment horizontal="center"/>
      <protection locked="0"/>
    </xf>
    <xf numFmtId="44" fontId="21" fillId="2" borderId="0" xfId="0" applyNumberFormat="1" applyFont="1" applyFill="1" applyBorder="1" applyProtection="1">
      <protection locked="0"/>
    </xf>
    <xf numFmtId="0" fontId="35" fillId="2" borderId="0" xfId="0" applyFont="1" applyFill="1"/>
    <xf numFmtId="0" fontId="38" fillId="2" borderId="0" xfId="0" applyFont="1" applyFill="1"/>
    <xf numFmtId="1" fontId="38" fillId="2" borderId="0" xfId="0" applyNumberFormat="1" applyFont="1" applyFill="1" applyAlignment="1">
      <alignment horizontal="center"/>
    </xf>
    <xf numFmtId="9" fontId="38" fillId="2" borderId="0" xfId="3" applyFont="1" applyFill="1" applyAlignment="1">
      <alignment horizontal="center"/>
    </xf>
    <xf numFmtId="4" fontId="38" fillId="2" borderId="0" xfId="0" applyNumberFormat="1" applyFont="1" applyFill="1"/>
    <xf numFmtId="0" fontId="34" fillId="2" borderId="0" xfId="0" applyFont="1" applyFill="1" applyAlignment="1" applyProtection="1">
      <alignment horizontal="center"/>
      <protection locked="0"/>
    </xf>
    <xf numFmtId="43" fontId="22" fillId="2" borderId="0" xfId="1" applyFont="1" applyFill="1"/>
    <xf numFmtId="0" fontId="22" fillId="0" borderId="0" xfId="0" applyFont="1"/>
    <xf numFmtId="0" fontId="0" fillId="2" borderId="0" xfId="0" applyFill="1" applyAlignment="1">
      <alignment vertical="center"/>
    </xf>
    <xf numFmtId="0" fontId="11" fillId="6" borderId="0" xfId="0" applyFont="1" applyFill="1" applyBorder="1" applyAlignment="1">
      <alignment horizontal="center"/>
    </xf>
    <xf numFmtId="0" fontId="12" fillId="3" borderId="0" xfId="0" applyFont="1" applyFill="1" applyAlignment="1"/>
    <xf numFmtId="0" fontId="11" fillId="6" borderId="0" xfId="0" applyFont="1" applyFill="1" applyBorder="1" applyAlignment="1">
      <alignment horizontal="center"/>
    </xf>
    <xf numFmtId="44" fontId="40" fillId="2" borderId="0" xfId="2" applyNumberFormat="1" applyFont="1" applyFill="1" applyBorder="1"/>
    <xf numFmtId="44" fontId="47" fillId="2" borderId="0" xfId="0" applyNumberFormat="1" applyFont="1" applyFill="1" applyBorder="1" applyAlignment="1">
      <alignment horizontal="center"/>
    </xf>
    <xf numFmtId="44" fontId="47" fillId="2" borderId="0" xfId="0" applyNumberFormat="1" applyFont="1" applyFill="1" applyBorder="1"/>
    <xf numFmtId="44" fontId="47" fillId="2" borderId="0" xfId="3" applyNumberFormat="1" applyFont="1" applyFill="1" applyBorder="1"/>
    <xf numFmtId="44" fontId="48" fillId="2" borderId="0" xfId="2" applyNumberFormat="1" applyFont="1" applyFill="1" applyBorder="1"/>
    <xf numFmtId="44" fontId="47" fillId="2" borderId="0" xfId="2" applyNumberFormat="1" applyFont="1" applyFill="1" applyBorder="1"/>
    <xf numFmtId="44" fontId="44" fillId="2" borderId="0" xfId="3" applyNumberFormat="1" applyFont="1" applyFill="1" applyBorder="1"/>
    <xf numFmtId="44" fontId="40" fillId="2" borderId="0" xfId="0" applyNumberFormat="1" applyFont="1" applyFill="1" applyBorder="1"/>
    <xf numFmtId="4" fontId="0" fillId="2" borderId="1" xfId="0" applyNumberFormat="1" applyFill="1" applyBorder="1"/>
    <xf numFmtId="0" fontId="11" fillId="6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 vertical="center"/>
    </xf>
    <xf numFmtId="44" fontId="13" fillId="2" borderId="0" xfId="3" applyNumberFormat="1" applyFont="1" applyFill="1" applyBorder="1"/>
    <xf numFmtId="0" fontId="40" fillId="2" borderId="0" xfId="0" applyFont="1" applyFill="1" applyBorder="1" applyAlignment="1">
      <alignment horizontal="center"/>
    </xf>
    <xf numFmtId="0" fontId="47" fillId="2" borderId="0" xfId="0" applyFont="1" applyFill="1" applyBorder="1"/>
    <xf numFmtId="44" fontId="44" fillId="2" borderId="0" xfId="0" applyNumberFormat="1" applyFont="1" applyFill="1" applyBorder="1"/>
    <xf numFmtId="0" fontId="48" fillId="2" borderId="0" xfId="0" applyFont="1" applyFill="1"/>
    <xf numFmtId="0" fontId="50" fillId="2" borderId="0" xfId="0" applyFont="1" applyFill="1"/>
    <xf numFmtId="15" fontId="5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9" fontId="34" fillId="0" borderId="0" xfId="3" applyFont="1" applyAlignment="1">
      <alignment horizontal="center" vertical="center"/>
    </xf>
    <xf numFmtId="9" fontId="34" fillId="2" borderId="0" xfId="3" applyFont="1" applyFill="1" applyAlignment="1">
      <alignment horizontal="center" vertical="center"/>
    </xf>
    <xf numFmtId="0" fontId="38" fillId="2" borderId="0" xfId="0" applyFont="1" applyFill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1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/>
    <xf numFmtId="0" fontId="34" fillId="7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0" fontId="52" fillId="0" borderId="0" xfId="0" applyFont="1" applyFill="1" applyAlignment="1"/>
    <xf numFmtId="0" fontId="53" fillId="2" borderId="0" xfId="0" applyFont="1" applyFill="1" applyAlignment="1">
      <alignment horizontal="center"/>
    </xf>
    <xf numFmtId="0" fontId="34" fillId="7" borderId="7" xfId="0" applyFont="1" applyFill="1" applyBorder="1" applyAlignment="1">
      <alignment horizontal="center" vertical="center" wrapText="1"/>
    </xf>
    <xf numFmtId="9" fontId="34" fillId="7" borderId="8" xfId="3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/>
    </xf>
    <xf numFmtId="9" fontId="34" fillId="7" borderId="8" xfId="3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9" fontId="34" fillId="2" borderId="8" xfId="3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" fontId="0" fillId="2" borderId="10" xfId="0" applyNumberFormat="1" applyFill="1" applyBorder="1" applyAlignment="1">
      <alignment horizontal="center" vertical="center"/>
    </xf>
    <xf numFmtId="9" fontId="34" fillId="2" borderId="11" xfId="3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" fontId="0" fillId="2" borderId="7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/>
    <xf numFmtId="44" fontId="49" fillId="2" borderId="0" xfId="2" applyFont="1" applyFill="1" applyBorder="1" applyAlignment="1">
      <alignment horizontal="center"/>
    </xf>
    <xf numFmtId="44" fontId="49" fillId="2" borderId="0" xfId="2" applyFont="1" applyFill="1" applyBorder="1"/>
    <xf numFmtId="0" fontId="34" fillId="4" borderId="0" xfId="0" applyFont="1" applyFill="1"/>
    <xf numFmtId="0" fontId="34" fillId="0" borderId="0" xfId="0" applyFont="1"/>
    <xf numFmtId="9" fontId="0" fillId="0" borderId="0" xfId="0" applyNumberFormat="1" applyAlignment="1">
      <alignment horizontal="center"/>
    </xf>
    <xf numFmtId="44" fontId="0" fillId="0" borderId="0" xfId="0" applyNumberFormat="1"/>
    <xf numFmtId="0" fontId="11" fillId="6" borderId="0" xfId="0" applyFont="1" applyFill="1" applyBorder="1" applyAlignment="1">
      <alignment wrapText="1"/>
    </xf>
    <xf numFmtId="0" fontId="11" fillId="6" borderId="0" xfId="0" applyFont="1" applyFill="1" applyBorder="1" applyAlignment="1">
      <alignment vertical="center" wrapText="1"/>
    </xf>
    <xf numFmtId="44" fontId="48" fillId="2" borderId="0" xfId="2" applyNumberFormat="1" applyFont="1" applyFill="1" applyBorder="1" applyAlignment="1">
      <alignment vertical="center"/>
    </xf>
    <xf numFmtId="44" fontId="47" fillId="2" borderId="0" xfId="2" applyNumberFormat="1" applyFont="1" applyFill="1" applyBorder="1" applyAlignment="1">
      <alignment vertical="center"/>
    </xf>
    <xf numFmtId="44" fontId="47" fillId="2" borderId="0" xfId="3" applyNumberFormat="1" applyFont="1" applyFill="1" applyBorder="1" applyAlignment="1">
      <alignment vertical="center"/>
    </xf>
    <xf numFmtId="44" fontId="47" fillId="2" borderId="0" xfId="0" applyNumberFormat="1" applyFont="1" applyFill="1" applyBorder="1" applyAlignment="1">
      <alignment horizontal="center" vertical="center"/>
    </xf>
    <xf numFmtId="44" fontId="44" fillId="2" borderId="0" xfId="2" applyNumberFormat="1" applyFont="1" applyFill="1" applyBorder="1"/>
    <xf numFmtId="44" fontId="48" fillId="2" borderId="0" xfId="0" applyNumberFormat="1" applyFont="1" applyFill="1" applyBorder="1" applyAlignment="1">
      <alignment horizontal="center"/>
    </xf>
    <xf numFmtId="44" fontId="48" fillId="2" borderId="0" xfId="0" applyNumberFormat="1" applyFont="1" applyFill="1" applyBorder="1"/>
    <xf numFmtId="44" fontId="48" fillId="2" borderId="0" xfId="3" applyNumberFormat="1" applyFont="1" applyFill="1" applyBorder="1"/>
    <xf numFmtId="0" fontId="55" fillId="6" borderId="0" xfId="0" applyFont="1" applyFill="1" applyBorder="1" applyAlignment="1">
      <alignment horizontal="center"/>
    </xf>
    <xf numFmtId="0" fontId="55" fillId="6" borderId="0" xfId="0" applyFont="1" applyFill="1" applyBorder="1" applyAlignment="1">
      <alignment horizontal="center" wrapText="1"/>
    </xf>
    <xf numFmtId="9" fontId="0" fillId="0" borderId="0" xfId="3" applyFont="1" applyAlignment="1">
      <alignment horizontal="center"/>
    </xf>
    <xf numFmtId="0" fontId="35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 wrapText="1"/>
    </xf>
    <xf numFmtId="0" fontId="53" fillId="11" borderId="0" xfId="0" applyFont="1" applyFill="1" applyAlignment="1">
      <alignment horizontal="center"/>
    </xf>
    <xf numFmtId="9" fontId="34" fillId="7" borderId="7" xfId="3" applyFont="1" applyFill="1" applyBorder="1" applyAlignment="1">
      <alignment horizontal="center" vertical="center" wrapText="1"/>
    </xf>
    <xf numFmtId="9" fontId="34" fillId="7" borderId="3" xfId="3" applyFont="1" applyFill="1" applyBorder="1" applyAlignment="1">
      <alignment horizontal="center" vertical="center" wrapText="1"/>
    </xf>
    <xf numFmtId="9" fontId="34" fillId="7" borderId="8" xfId="3" applyFont="1" applyFill="1" applyBorder="1" applyAlignment="1">
      <alignment horizontal="center" vertical="center" wrapText="1"/>
    </xf>
    <xf numFmtId="0" fontId="54" fillId="3" borderId="4" xfId="0" applyFont="1" applyFill="1" applyBorder="1" applyAlignment="1">
      <alignment horizontal="center"/>
    </xf>
    <xf numFmtId="0" fontId="54" fillId="3" borderId="5" xfId="0" applyFont="1" applyFill="1" applyBorder="1" applyAlignment="1">
      <alignment horizontal="center"/>
    </xf>
    <xf numFmtId="0" fontId="54" fillId="3" borderId="6" xfId="0" applyFont="1" applyFill="1" applyBorder="1" applyAlignment="1">
      <alignment horizontal="center"/>
    </xf>
    <xf numFmtId="0" fontId="34" fillId="7" borderId="3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 horizontal="center"/>
    </xf>
    <xf numFmtId="0" fontId="45" fillId="10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10" fontId="23" fillId="3" borderId="0" xfId="3" applyNumberFormat="1" applyFont="1" applyFill="1" applyAlignment="1">
      <alignment horizontal="center"/>
    </xf>
    <xf numFmtId="43" fontId="23" fillId="3" borderId="0" xfId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3" fillId="10" borderId="0" xfId="0" applyFont="1" applyFill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66"/>
      <color rgb="FFBFFF33"/>
      <color rgb="FF92D05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43873</xdr:colOff>
      <xdr:row>18</xdr:row>
      <xdr:rowOff>156734</xdr:rowOff>
    </xdr:from>
    <xdr:to>
      <xdr:col>3</xdr:col>
      <xdr:colOff>34092</xdr:colOff>
      <xdr:row>24</xdr:row>
      <xdr:rowOff>28222</xdr:rowOff>
    </xdr:to>
    <xdr:sp macro="" textlink="">
      <xdr:nvSpPr>
        <xdr:cNvPr id="4" name="Rectangle 3"/>
        <xdr:cNvSpPr/>
      </xdr:nvSpPr>
      <xdr:spPr>
        <a:xfrm>
          <a:off x="2610020" y="4000352"/>
          <a:ext cx="1234072" cy="969664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tx2">
                  <a:lumMod val="50000"/>
                </a:schemeClr>
              </a:solidFill>
            </a:rPr>
            <a:t>NO</a:t>
          </a:r>
          <a:r>
            <a:rPr lang="es-MX" sz="1100" baseline="0">
              <a:solidFill>
                <a:schemeClr val="tx2">
                  <a:lumMod val="50000"/>
                </a:schemeClr>
              </a:solidFill>
            </a:rPr>
            <a:t> APLICA</a:t>
          </a:r>
          <a:endParaRPr lang="es-MX" sz="11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0</xdr:colOff>
      <xdr:row>93</xdr:row>
      <xdr:rowOff>81644</xdr:rowOff>
    </xdr:from>
    <xdr:to>
      <xdr:col>2</xdr:col>
      <xdr:colOff>1241275</xdr:colOff>
      <xdr:row>98</xdr:row>
      <xdr:rowOff>143632</xdr:rowOff>
    </xdr:to>
    <xdr:sp macro="" textlink="">
      <xdr:nvSpPr>
        <xdr:cNvPr id="7" name="Rectangle 4"/>
        <xdr:cNvSpPr/>
      </xdr:nvSpPr>
      <xdr:spPr>
        <a:xfrm>
          <a:off x="3227294" y="10962556"/>
          <a:ext cx="1241275" cy="1204988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tx2">
                  <a:lumMod val="50000"/>
                </a:schemeClr>
              </a:solidFill>
            </a:rPr>
            <a:t>NO</a:t>
          </a:r>
          <a:r>
            <a:rPr lang="es-MX" sz="1100" baseline="0">
              <a:solidFill>
                <a:schemeClr val="tx2">
                  <a:lumMod val="50000"/>
                </a:schemeClr>
              </a:solidFill>
            </a:rPr>
            <a:t> APLICA</a:t>
          </a:r>
          <a:endParaRPr lang="es-MX" sz="11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0</xdr:colOff>
      <xdr:row>151</xdr:row>
      <xdr:rowOff>81644</xdr:rowOff>
    </xdr:from>
    <xdr:to>
      <xdr:col>2</xdr:col>
      <xdr:colOff>1241275</xdr:colOff>
      <xdr:row>156</xdr:row>
      <xdr:rowOff>143632</xdr:rowOff>
    </xdr:to>
    <xdr:sp macro="" textlink="">
      <xdr:nvSpPr>
        <xdr:cNvPr id="8" name="Rectangle 4"/>
        <xdr:cNvSpPr/>
      </xdr:nvSpPr>
      <xdr:spPr>
        <a:xfrm>
          <a:off x="2571750" y="19207844"/>
          <a:ext cx="1241275" cy="871613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tx2">
                  <a:lumMod val="50000"/>
                </a:schemeClr>
              </a:solidFill>
            </a:rPr>
            <a:t>NO</a:t>
          </a:r>
          <a:r>
            <a:rPr lang="es-MX" sz="1100" baseline="0">
              <a:solidFill>
                <a:schemeClr val="tx2">
                  <a:lumMod val="50000"/>
                </a:schemeClr>
              </a:solidFill>
            </a:rPr>
            <a:t> APLICA</a:t>
          </a:r>
          <a:endParaRPr lang="es-MX" sz="11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1544</xdr:colOff>
      <xdr:row>2</xdr:row>
      <xdr:rowOff>267720</xdr:rowOff>
    </xdr:to>
    <xdr:pic>
      <xdr:nvPicPr>
        <xdr:cNvPr id="9" name="Picture 1" descr="blanco_al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6175" y="0"/>
          <a:ext cx="1245397" cy="448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13607</xdr:colOff>
      <xdr:row>64</xdr:row>
      <xdr:rowOff>95251</xdr:rowOff>
    </xdr:from>
    <xdr:to>
      <xdr:col>3</xdr:col>
      <xdr:colOff>3024</xdr:colOff>
      <xdr:row>70</xdr:row>
      <xdr:rowOff>0</xdr:rowOff>
    </xdr:to>
    <xdr:sp macro="" textlink="">
      <xdr:nvSpPr>
        <xdr:cNvPr id="12" name="Rectangle 4"/>
        <xdr:cNvSpPr/>
      </xdr:nvSpPr>
      <xdr:spPr>
        <a:xfrm>
          <a:off x="2579754" y="5978339"/>
          <a:ext cx="1233270" cy="1182220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tx2">
                  <a:lumMod val="50000"/>
                </a:schemeClr>
              </a:solidFill>
            </a:rPr>
            <a:t>NO</a:t>
          </a:r>
          <a:r>
            <a:rPr lang="es-MX" sz="1100" baseline="0">
              <a:solidFill>
                <a:schemeClr val="tx2">
                  <a:lumMod val="50000"/>
                </a:schemeClr>
              </a:solidFill>
            </a:rPr>
            <a:t> APLICA</a:t>
          </a:r>
          <a:endParaRPr lang="es-MX" sz="11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13614</xdr:colOff>
      <xdr:row>64</xdr:row>
      <xdr:rowOff>81643</xdr:rowOff>
    </xdr:from>
    <xdr:to>
      <xdr:col>3</xdr:col>
      <xdr:colOff>3031</xdr:colOff>
      <xdr:row>85</xdr:row>
      <xdr:rowOff>44822</xdr:rowOff>
    </xdr:to>
    <xdr:sp macro="" textlink="">
      <xdr:nvSpPr>
        <xdr:cNvPr id="14" name="Rectangle 4"/>
        <xdr:cNvSpPr/>
      </xdr:nvSpPr>
      <xdr:spPr>
        <a:xfrm>
          <a:off x="2579761" y="12889967"/>
          <a:ext cx="1233270" cy="1083767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tx2">
                  <a:lumMod val="50000"/>
                </a:schemeClr>
              </a:solidFill>
            </a:rPr>
            <a:t>NO</a:t>
          </a:r>
          <a:r>
            <a:rPr lang="es-MX" sz="1100" baseline="0">
              <a:solidFill>
                <a:schemeClr val="tx2">
                  <a:lumMod val="50000"/>
                </a:schemeClr>
              </a:solidFill>
            </a:rPr>
            <a:t> APLICA</a:t>
          </a:r>
          <a:endParaRPr lang="es-MX" sz="11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0</xdr:colOff>
      <xdr:row>109</xdr:row>
      <xdr:rowOff>81644</xdr:rowOff>
    </xdr:from>
    <xdr:to>
      <xdr:col>2</xdr:col>
      <xdr:colOff>1241275</xdr:colOff>
      <xdr:row>114</xdr:row>
      <xdr:rowOff>143632</xdr:rowOff>
    </xdr:to>
    <xdr:sp macro="" textlink="">
      <xdr:nvSpPr>
        <xdr:cNvPr id="16" name="Rectangle 4"/>
        <xdr:cNvSpPr/>
      </xdr:nvSpPr>
      <xdr:spPr>
        <a:xfrm>
          <a:off x="2566147" y="13741615"/>
          <a:ext cx="1241275" cy="969664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tx2">
                  <a:lumMod val="50000"/>
                </a:schemeClr>
              </a:solidFill>
            </a:rPr>
            <a:t>NO</a:t>
          </a:r>
          <a:r>
            <a:rPr lang="es-MX" sz="1100" baseline="0">
              <a:solidFill>
                <a:schemeClr val="tx2">
                  <a:lumMod val="50000"/>
                </a:schemeClr>
              </a:solidFill>
            </a:rPr>
            <a:t> APLICA</a:t>
          </a:r>
          <a:endParaRPr lang="es-MX" sz="11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0</xdr:colOff>
      <xdr:row>167</xdr:row>
      <xdr:rowOff>160085</xdr:rowOff>
    </xdr:from>
    <xdr:to>
      <xdr:col>2</xdr:col>
      <xdr:colOff>1241275</xdr:colOff>
      <xdr:row>173</xdr:row>
      <xdr:rowOff>31573</xdr:rowOff>
    </xdr:to>
    <xdr:sp macro="" textlink="">
      <xdr:nvSpPr>
        <xdr:cNvPr id="18" name="Rectangle 4"/>
        <xdr:cNvSpPr/>
      </xdr:nvSpPr>
      <xdr:spPr>
        <a:xfrm>
          <a:off x="2566147" y="24230320"/>
          <a:ext cx="1241275" cy="1003282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tx2">
                  <a:lumMod val="50000"/>
                </a:schemeClr>
              </a:solidFill>
            </a:rPr>
            <a:t>NO</a:t>
          </a:r>
          <a:r>
            <a:rPr lang="es-MX" sz="1100" baseline="0">
              <a:solidFill>
                <a:schemeClr val="tx2">
                  <a:lumMod val="50000"/>
                </a:schemeClr>
              </a:solidFill>
            </a:rPr>
            <a:t> APLICA</a:t>
          </a:r>
          <a:endParaRPr lang="es-MX" sz="11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11205</xdr:colOff>
      <xdr:row>33</xdr:row>
      <xdr:rowOff>111908</xdr:rowOff>
    </xdr:from>
    <xdr:to>
      <xdr:col>2</xdr:col>
      <xdr:colOff>1233117</xdr:colOff>
      <xdr:row>38</xdr:row>
      <xdr:rowOff>173896</xdr:rowOff>
    </xdr:to>
    <xdr:sp macro="" textlink="">
      <xdr:nvSpPr>
        <xdr:cNvPr id="15" name="Rectangle 14"/>
        <xdr:cNvSpPr/>
      </xdr:nvSpPr>
      <xdr:spPr>
        <a:xfrm>
          <a:off x="2835087" y="7799143"/>
          <a:ext cx="1221912" cy="1384282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tx2">
                  <a:lumMod val="50000"/>
                </a:schemeClr>
              </a:solidFill>
            </a:rPr>
            <a:t>NO</a:t>
          </a:r>
          <a:r>
            <a:rPr lang="es-MX" sz="1100" baseline="0">
              <a:solidFill>
                <a:schemeClr val="tx2">
                  <a:lumMod val="50000"/>
                </a:schemeClr>
              </a:solidFill>
            </a:rPr>
            <a:t> APLICA</a:t>
          </a:r>
          <a:endParaRPr lang="es-MX" sz="11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43892</xdr:colOff>
      <xdr:row>48</xdr:row>
      <xdr:rowOff>123115</xdr:rowOff>
    </xdr:from>
    <xdr:to>
      <xdr:col>3</xdr:col>
      <xdr:colOff>34111</xdr:colOff>
      <xdr:row>53</xdr:row>
      <xdr:rowOff>185103</xdr:rowOff>
    </xdr:to>
    <xdr:sp macro="" textlink="">
      <xdr:nvSpPr>
        <xdr:cNvPr id="17" name="Rectangle 16"/>
        <xdr:cNvSpPr/>
      </xdr:nvSpPr>
      <xdr:spPr>
        <a:xfrm>
          <a:off x="2867774" y="9973086"/>
          <a:ext cx="1234072" cy="1048105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tx2">
                  <a:lumMod val="50000"/>
                </a:schemeClr>
              </a:solidFill>
            </a:rPr>
            <a:t>NO</a:t>
          </a:r>
          <a:r>
            <a:rPr lang="es-MX" sz="1100" baseline="0">
              <a:solidFill>
                <a:schemeClr val="tx2">
                  <a:lumMod val="50000"/>
                </a:schemeClr>
              </a:solidFill>
            </a:rPr>
            <a:t> APLICA</a:t>
          </a:r>
          <a:endParaRPr lang="es-MX" sz="11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123264</xdr:colOff>
      <xdr:row>64</xdr:row>
      <xdr:rowOff>100703</xdr:rowOff>
    </xdr:from>
    <xdr:to>
      <xdr:col>2</xdr:col>
      <xdr:colOff>1233117</xdr:colOff>
      <xdr:row>69</xdr:row>
      <xdr:rowOff>162691</xdr:rowOff>
    </xdr:to>
    <xdr:sp macro="" textlink="">
      <xdr:nvSpPr>
        <xdr:cNvPr id="19" name="Rectangle 18"/>
        <xdr:cNvSpPr/>
      </xdr:nvSpPr>
      <xdr:spPr>
        <a:xfrm>
          <a:off x="2947146" y="13222791"/>
          <a:ext cx="1109853" cy="1048106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bg1"/>
              </a:solidFill>
            </a:rPr>
            <a:t>NO</a:t>
          </a:r>
          <a:r>
            <a:rPr lang="es-MX" sz="1100" baseline="0">
              <a:solidFill>
                <a:schemeClr val="bg1"/>
              </a:solidFill>
            </a:rPr>
            <a:t> APLICA</a:t>
          </a:r>
          <a:endParaRPr lang="es-MX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89647</xdr:colOff>
      <xdr:row>93</xdr:row>
      <xdr:rowOff>100703</xdr:rowOff>
    </xdr:from>
    <xdr:to>
      <xdr:col>2</xdr:col>
      <xdr:colOff>1233118</xdr:colOff>
      <xdr:row>98</xdr:row>
      <xdr:rowOff>162691</xdr:rowOff>
    </xdr:to>
    <xdr:sp macro="" textlink="">
      <xdr:nvSpPr>
        <xdr:cNvPr id="20" name="Rectangle 19"/>
        <xdr:cNvSpPr/>
      </xdr:nvSpPr>
      <xdr:spPr>
        <a:xfrm>
          <a:off x="3316941" y="10981615"/>
          <a:ext cx="1143471" cy="1204988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tx2">
                  <a:lumMod val="50000"/>
                </a:schemeClr>
              </a:solidFill>
            </a:rPr>
            <a:t>NO</a:t>
          </a:r>
          <a:r>
            <a:rPr lang="es-MX" sz="1100" baseline="0">
              <a:solidFill>
                <a:schemeClr val="tx2">
                  <a:lumMod val="50000"/>
                </a:schemeClr>
              </a:solidFill>
            </a:rPr>
            <a:t> APLICA</a:t>
          </a:r>
          <a:endParaRPr lang="es-MX" sz="11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78442</xdr:colOff>
      <xdr:row>109</xdr:row>
      <xdr:rowOff>100703</xdr:rowOff>
    </xdr:from>
    <xdr:to>
      <xdr:col>2</xdr:col>
      <xdr:colOff>1233118</xdr:colOff>
      <xdr:row>114</xdr:row>
      <xdr:rowOff>162691</xdr:rowOff>
    </xdr:to>
    <xdr:sp macro="" textlink="">
      <xdr:nvSpPr>
        <xdr:cNvPr id="21" name="Rectangle 20"/>
        <xdr:cNvSpPr/>
      </xdr:nvSpPr>
      <xdr:spPr>
        <a:xfrm>
          <a:off x="2902324" y="19038644"/>
          <a:ext cx="1154676" cy="1036900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="vert270" rtlCol="0" anchor="ctr"/>
        <a:lstStyle/>
        <a:p>
          <a:pPr algn="ctr"/>
          <a:r>
            <a:rPr lang="es-MX" sz="1100">
              <a:solidFill>
                <a:schemeClr val="tx2">
                  <a:lumMod val="50000"/>
                </a:schemeClr>
              </a:solidFill>
            </a:rPr>
            <a:t>NO</a:t>
          </a:r>
          <a:r>
            <a:rPr lang="es-MX" sz="1100" baseline="0">
              <a:solidFill>
                <a:schemeClr val="tx2">
                  <a:lumMod val="50000"/>
                </a:schemeClr>
              </a:solidFill>
            </a:rPr>
            <a:t> APLICA</a:t>
          </a:r>
          <a:endParaRPr lang="es-MX" sz="11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%20Garcia/AppData/Local/Microsoft/Windows/Temporary%20Internet%20Files/Content.Outlook/WZSSMI7D/C&#225;lculo%20de%20colegiaturas%20Ene-Abr'11%20221110%20NO%20OFICIAL%20(3.3%2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%20Gracia/AppData/Local/Microsoft/Windows/Temporary%20Internet%20Files/Content.Outlook/PZZARVSJ/Calculadoras%20colegiatura%20con%20beca%20y%20bajas%20SD%20y%20AD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A"/>
      <sheetName val="B"/>
      <sheetName val="C"/>
      <sheetName val="Comunicado Oficial"/>
      <sheetName val="EXTENSIÓN"/>
    </sheetNames>
    <sheetDataSet>
      <sheetData sheetId="0" refreshError="1">
        <row r="5">
          <cell r="C5">
            <v>3.3000000000000002E-2</v>
          </cell>
        </row>
      </sheetData>
      <sheetData sheetId="1" refreshError="1">
        <row r="87">
          <cell r="C87">
            <v>2260</v>
          </cell>
          <cell r="D87">
            <v>3700</v>
          </cell>
        </row>
        <row r="90">
          <cell r="C90">
            <v>585</v>
          </cell>
          <cell r="D90">
            <v>957</v>
          </cell>
        </row>
        <row r="101">
          <cell r="C101">
            <v>2360</v>
          </cell>
          <cell r="D101">
            <v>3865</v>
          </cell>
        </row>
        <row r="104">
          <cell r="C104">
            <v>612</v>
          </cell>
          <cell r="D104">
            <v>1000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egiatura TETRAMESTRE"/>
      <sheetName val="Costos para RNT"/>
      <sheetName val="Calculadora Bajas Tetramestre"/>
      <sheetName val="Colegiatura SEMESTRE"/>
      <sheetName val="Costos RNT sem"/>
      <sheetName val="Calculadora Bajas Semestre"/>
    </sheetNames>
    <sheetDataSet>
      <sheetData sheetId="0"/>
      <sheetData sheetId="1"/>
      <sheetData sheetId="2">
        <row r="13">
          <cell r="A13" t="str">
            <v>Colegiatura por materia a pagar: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Q32"/>
  <sheetViews>
    <sheetView zoomScale="85" zoomScaleNormal="85" workbookViewId="0">
      <selection activeCell="D12" sqref="D12"/>
    </sheetView>
  </sheetViews>
  <sheetFormatPr defaultRowHeight="15" x14ac:dyDescent="0.25"/>
  <cols>
    <col min="1" max="1" width="3.28515625" customWidth="1"/>
    <col min="2" max="2" width="10.28515625" customWidth="1"/>
    <col min="3" max="5" width="16.42578125" style="203" customWidth="1"/>
    <col min="6" max="6" width="16.42578125" style="204" customWidth="1"/>
    <col min="7" max="7" width="3.28515625" customWidth="1"/>
    <col min="8" max="8" width="12.42578125" style="203" customWidth="1"/>
    <col min="9" max="9" width="34.5703125" bestFit="1" customWidth="1"/>
    <col min="10" max="10" width="16.7109375" style="204" customWidth="1"/>
    <col min="11" max="11" width="3.28515625" customWidth="1"/>
  </cols>
  <sheetData>
    <row r="1" spans="2:17" ht="18.75" x14ac:dyDescent="0.3">
      <c r="B1" s="249" t="s">
        <v>81</v>
      </c>
      <c r="C1" s="249"/>
      <c r="D1" s="249"/>
      <c r="E1" s="249"/>
      <c r="F1" s="249"/>
      <c r="G1" s="249"/>
      <c r="H1" s="249"/>
      <c r="I1" s="249"/>
      <c r="J1" s="249"/>
      <c r="K1" s="249"/>
    </row>
    <row r="2" spans="2:17" ht="12.75" customHeight="1" x14ac:dyDescent="0.3"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2:17" ht="15.75" x14ac:dyDescent="0.25">
      <c r="B3" s="248" t="s">
        <v>109</v>
      </c>
      <c r="C3" s="248"/>
      <c r="D3" s="248"/>
      <c r="E3" s="248"/>
      <c r="F3" s="248"/>
      <c r="G3" s="248"/>
      <c r="H3" s="248"/>
      <c r="I3" s="248"/>
      <c r="J3" s="248"/>
      <c r="K3" s="248"/>
    </row>
    <row r="4" spans="2:17" ht="15.75" x14ac:dyDescent="0.25"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2:17" ht="18.75" x14ac:dyDescent="0.3">
      <c r="B5" s="257" t="s">
        <v>158</v>
      </c>
      <c r="C5" s="257"/>
      <c r="D5" s="257"/>
      <c r="E5" s="257"/>
      <c r="F5" s="257"/>
      <c r="G5" s="257"/>
      <c r="H5" s="257"/>
      <c r="I5" s="257"/>
      <c r="J5" s="257"/>
      <c r="K5" s="107"/>
      <c r="L5" s="212"/>
      <c r="M5" s="212"/>
      <c r="N5" s="212"/>
      <c r="O5" s="212"/>
      <c r="P5" s="212"/>
      <c r="Q5" s="212"/>
    </row>
    <row r="6" spans="2:17" ht="7.5" customHeight="1" thickBot="1" x14ac:dyDescent="0.35">
      <c r="B6" s="247"/>
      <c r="C6" s="247"/>
      <c r="D6" s="247"/>
      <c r="E6" s="247"/>
      <c r="F6" s="247"/>
      <c r="G6" s="247"/>
      <c r="H6" s="247"/>
      <c r="I6" s="247"/>
      <c r="J6" s="247"/>
      <c r="K6" s="247"/>
    </row>
    <row r="7" spans="2:17" ht="15.75" x14ac:dyDescent="0.25">
      <c r="B7" s="253" t="s">
        <v>83</v>
      </c>
      <c r="C7" s="254"/>
      <c r="D7" s="254"/>
      <c r="E7" s="254"/>
      <c r="F7" s="255"/>
      <c r="G7" s="107"/>
      <c r="H7" s="253" t="s">
        <v>10</v>
      </c>
      <c r="I7" s="254"/>
      <c r="J7" s="255"/>
      <c r="K7" s="107"/>
    </row>
    <row r="8" spans="2:17" ht="30" customHeight="1" x14ac:dyDescent="0.25">
      <c r="B8" s="214" t="s">
        <v>110</v>
      </c>
      <c r="C8" s="256" t="s">
        <v>84</v>
      </c>
      <c r="D8" s="256"/>
      <c r="E8" s="256"/>
      <c r="F8" s="215" t="s">
        <v>86</v>
      </c>
      <c r="G8" s="107"/>
      <c r="H8" s="250" t="s">
        <v>110</v>
      </c>
      <c r="I8" s="251" t="s">
        <v>84</v>
      </c>
      <c r="J8" s="252" t="s">
        <v>86</v>
      </c>
      <c r="K8" s="107"/>
    </row>
    <row r="9" spans="2:17" x14ac:dyDescent="0.25">
      <c r="B9" s="216"/>
      <c r="C9" s="210" t="s">
        <v>145</v>
      </c>
      <c r="D9" s="210" t="s">
        <v>146</v>
      </c>
      <c r="E9" s="210" t="s">
        <v>147</v>
      </c>
      <c r="F9" s="217" t="s">
        <v>85</v>
      </c>
      <c r="G9" s="107"/>
      <c r="H9" s="250"/>
      <c r="I9" s="251"/>
      <c r="J9" s="252"/>
      <c r="K9" s="107"/>
    </row>
    <row r="10" spans="2:17" ht="30" x14ac:dyDescent="0.25">
      <c r="B10" s="218"/>
      <c r="C10" s="207" t="s">
        <v>108</v>
      </c>
      <c r="D10" s="207" t="s">
        <v>108</v>
      </c>
      <c r="E10" s="207" t="s">
        <v>108</v>
      </c>
      <c r="F10" s="219">
        <v>0.9</v>
      </c>
      <c r="G10" s="107"/>
      <c r="H10" s="224">
        <v>0</v>
      </c>
      <c r="I10" s="211" t="s">
        <v>108</v>
      </c>
      <c r="J10" s="219">
        <v>0.9</v>
      </c>
      <c r="K10" s="107"/>
    </row>
    <row r="11" spans="2:17" x14ac:dyDescent="0.25">
      <c r="B11" s="220" t="s">
        <v>87</v>
      </c>
      <c r="C11" s="208">
        <v>41036</v>
      </c>
      <c r="D11" s="208">
        <v>41066</v>
      </c>
      <c r="E11" s="208">
        <v>41099</v>
      </c>
      <c r="F11" s="219">
        <v>0.59</v>
      </c>
      <c r="G11" s="107"/>
      <c r="H11" s="225" t="s">
        <v>111</v>
      </c>
      <c r="I11" s="209" t="s">
        <v>157</v>
      </c>
      <c r="J11" s="219">
        <v>0.9</v>
      </c>
      <c r="K11" s="107"/>
    </row>
    <row r="12" spans="2:17" x14ac:dyDescent="0.25">
      <c r="B12" s="220" t="s">
        <v>88</v>
      </c>
      <c r="C12" s="208">
        <v>41037</v>
      </c>
      <c r="D12" s="208">
        <v>41067</v>
      </c>
      <c r="E12" s="208">
        <v>41100</v>
      </c>
      <c r="F12" s="219">
        <v>0.56000000000000005</v>
      </c>
      <c r="G12" s="107"/>
      <c r="H12" s="224" t="s">
        <v>112</v>
      </c>
      <c r="I12" s="209" t="s">
        <v>148</v>
      </c>
      <c r="J12" s="219">
        <v>0.8</v>
      </c>
      <c r="K12" s="107"/>
    </row>
    <row r="13" spans="2:17" x14ac:dyDescent="0.25">
      <c r="B13" s="220" t="s">
        <v>89</v>
      </c>
      <c r="C13" s="208">
        <v>41038</v>
      </c>
      <c r="D13" s="208">
        <v>41068</v>
      </c>
      <c r="E13" s="208">
        <v>41101</v>
      </c>
      <c r="F13" s="219">
        <v>0.53</v>
      </c>
      <c r="G13" s="107"/>
      <c r="H13" s="224" t="s">
        <v>113</v>
      </c>
      <c r="I13" s="209" t="s">
        <v>149</v>
      </c>
      <c r="J13" s="219">
        <v>0.7</v>
      </c>
      <c r="K13" s="107"/>
    </row>
    <row r="14" spans="2:17" x14ac:dyDescent="0.25">
      <c r="B14" s="220" t="s">
        <v>90</v>
      </c>
      <c r="C14" s="208">
        <v>41039</v>
      </c>
      <c r="D14" s="208">
        <v>41069</v>
      </c>
      <c r="E14" s="208">
        <v>41102</v>
      </c>
      <c r="F14" s="219">
        <v>0.5</v>
      </c>
      <c r="G14" s="107"/>
      <c r="H14" s="224" t="s">
        <v>114</v>
      </c>
      <c r="I14" s="209" t="s">
        <v>150</v>
      </c>
      <c r="J14" s="219">
        <v>0.6</v>
      </c>
      <c r="K14" s="107"/>
    </row>
    <row r="15" spans="2:17" x14ac:dyDescent="0.25">
      <c r="B15" s="220" t="s">
        <v>91</v>
      </c>
      <c r="C15" s="208">
        <v>41040</v>
      </c>
      <c r="D15" s="208">
        <v>41070</v>
      </c>
      <c r="E15" s="208">
        <v>41103</v>
      </c>
      <c r="F15" s="219">
        <v>0.47</v>
      </c>
      <c r="G15" s="107"/>
      <c r="H15" s="224" t="s">
        <v>115</v>
      </c>
      <c r="I15" s="209" t="s">
        <v>151</v>
      </c>
      <c r="J15" s="219">
        <v>0.5</v>
      </c>
      <c r="K15" s="107"/>
    </row>
    <row r="16" spans="2:17" x14ac:dyDescent="0.25">
      <c r="B16" s="220" t="s">
        <v>92</v>
      </c>
      <c r="C16" s="208">
        <v>41041</v>
      </c>
      <c r="D16" s="208">
        <v>41071</v>
      </c>
      <c r="E16" s="208">
        <v>41104</v>
      </c>
      <c r="F16" s="219">
        <v>0.44</v>
      </c>
      <c r="G16" s="107"/>
      <c r="H16" s="224" t="s">
        <v>116</v>
      </c>
      <c r="I16" s="209" t="s">
        <v>152</v>
      </c>
      <c r="J16" s="219">
        <v>0.4</v>
      </c>
      <c r="K16" s="107"/>
    </row>
    <row r="17" spans="2:11" x14ac:dyDescent="0.25">
      <c r="B17" s="220" t="s">
        <v>93</v>
      </c>
      <c r="C17" s="208">
        <v>41042</v>
      </c>
      <c r="D17" s="208">
        <v>41072</v>
      </c>
      <c r="E17" s="208">
        <v>41105</v>
      </c>
      <c r="F17" s="219">
        <v>0.41</v>
      </c>
      <c r="G17" s="107"/>
      <c r="H17" s="224" t="s">
        <v>117</v>
      </c>
      <c r="I17" s="209" t="s">
        <v>153</v>
      </c>
      <c r="J17" s="219">
        <v>0.3</v>
      </c>
      <c r="K17" s="107"/>
    </row>
    <row r="18" spans="2:11" x14ac:dyDescent="0.25">
      <c r="B18" s="220" t="s">
        <v>94</v>
      </c>
      <c r="C18" s="208">
        <v>41043</v>
      </c>
      <c r="D18" s="208">
        <v>41073</v>
      </c>
      <c r="E18" s="208">
        <v>41106</v>
      </c>
      <c r="F18" s="219">
        <v>0.38</v>
      </c>
      <c r="G18" s="107"/>
      <c r="H18" s="224" t="s">
        <v>118</v>
      </c>
      <c r="I18" s="209" t="s">
        <v>154</v>
      </c>
      <c r="J18" s="219">
        <v>0.2</v>
      </c>
      <c r="K18" s="107"/>
    </row>
    <row r="19" spans="2:11" x14ac:dyDescent="0.25">
      <c r="B19" s="220" t="s">
        <v>95</v>
      </c>
      <c r="C19" s="208">
        <v>41044</v>
      </c>
      <c r="D19" s="208">
        <v>41074</v>
      </c>
      <c r="E19" s="208">
        <v>41107</v>
      </c>
      <c r="F19" s="219">
        <v>0.35</v>
      </c>
      <c r="G19" s="107"/>
      <c r="H19" s="224" t="s">
        <v>119</v>
      </c>
      <c r="I19" s="209" t="s">
        <v>155</v>
      </c>
      <c r="J19" s="219">
        <v>0.1</v>
      </c>
      <c r="K19" s="107"/>
    </row>
    <row r="20" spans="2:11" ht="15.75" thickBot="1" x14ac:dyDescent="0.3">
      <c r="B20" s="220" t="s">
        <v>96</v>
      </c>
      <c r="C20" s="208">
        <v>41045</v>
      </c>
      <c r="D20" s="208">
        <v>41075</v>
      </c>
      <c r="E20" s="208">
        <v>41108</v>
      </c>
      <c r="F20" s="219">
        <v>0.32</v>
      </c>
      <c r="G20" s="107"/>
      <c r="H20" s="226" t="s">
        <v>120</v>
      </c>
      <c r="I20" s="227" t="s">
        <v>156</v>
      </c>
      <c r="J20" s="223">
        <v>0</v>
      </c>
      <c r="K20" s="107"/>
    </row>
    <row r="21" spans="2:11" x14ac:dyDescent="0.25">
      <c r="B21" s="220" t="s">
        <v>97</v>
      </c>
      <c r="C21" s="208">
        <v>41046</v>
      </c>
      <c r="D21" s="208">
        <v>41076</v>
      </c>
      <c r="E21" s="208">
        <v>41109</v>
      </c>
      <c r="F21" s="219">
        <v>0.28999999999999998</v>
      </c>
      <c r="G21" s="107"/>
      <c r="H21" s="122"/>
      <c r="I21" s="107"/>
      <c r="J21" s="205"/>
      <c r="K21" s="107"/>
    </row>
    <row r="22" spans="2:11" x14ac:dyDescent="0.25">
      <c r="B22" s="220" t="s">
        <v>98</v>
      </c>
      <c r="C22" s="208">
        <v>41047</v>
      </c>
      <c r="D22" s="208">
        <v>41077</v>
      </c>
      <c r="E22" s="208">
        <v>41110</v>
      </c>
      <c r="F22" s="219">
        <v>0.26</v>
      </c>
      <c r="G22" s="107"/>
      <c r="H22" s="122"/>
      <c r="I22" s="107"/>
      <c r="J22" s="205"/>
      <c r="K22" s="107"/>
    </row>
    <row r="23" spans="2:11" x14ac:dyDescent="0.25">
      <c r="B23" s="220" t="s">
        <v>99</v>
      </c>
      <c r="C23" s="208">
        <v>41048</v>
      </c>
      <c r="D23" s="208">
        <v>41078</v>
      </c>
      <c r="E23" s="208">
        <v>41111</v>
      </c>
      <c r="F23" s="219">
        <v>0.23</v>
      </c>
      <c r="G23" s="107"/>
      <c r="H23" s="122"/>
      <c r="I23" s="107"/>
      <c r="J23" s="205"/>
      <c r="K23" s="107"/>
    </row>
    <row r="24" spans="2:11" x14ac:dyDescent="0.25">
      <c r="B24" s="220" t="s">
        <v>100</v>
      </c>
      <c r="C24" s="208">
        <v>41049</v>
      </c>
      <c r="D24" s="208">
        <v>41079</v>
      </c>
      <c r="E24" s="208">
        <v>41112</v>
      </c>
      <c r="F24" s="219">
        <v>0.2</v>
      </c>
      <c r="G24" s="107"/>
      <c r="H24" s="122"/>
      <c r="I24" s="107"/>
      <c r="J24" s="205"/>
      <c r="K24" s="107"/>
    </row>
    <row r="25" spans="2:11" x14ac:dyDescent="0.25">
      <c r="B25" s="220" t="s">
        <v>101</v>
      </c>
      <c r="C25" s="208">
        <v>41050</v>
      </c>
      <c r="D25" s="208">
        <v>41080</v>
      </c>
      <c r="E25" s="208">
        <v>41113</v>
      </c>
      <c r="F25" s="219">
        <v>0.17</v>
      </c>
      <c r="G25" s="107"/>
      <c r="H25" s="122"/>
      <c r="I25" s="107"/>
      <c r="J25" s="205"/>
      <c r="K25" s="107"/>
    </row>
    <row r="26" spans="2:11" x14ac:dyDescent="0.25">
      <c r="B26" s="220" t="s">
        <v>102</v>
      </c>
      <c r="C26" s="208">
        <v>41051</v>
      </c>
      <c r="D26" s="208">
        <v>41081</v>
      </c>
      <c r="E26" s="208">
        <v>41114</v>
      </c>
      <c r="F26" s="219">
        <v>0.14000000000000001</v>
      </c>
      <c r="G26" s="107"/>
      <c r="H26" s="122"/>
      <c r="I26" s="107"/>
      <c r="J26" s="205"/>
      <c r="K26" s="107"/>
    </row>
    <row r="27" spans="2:11" x14ac:dyDescent="0.25">
      <c r="B27" s="220" t="s">
        <v>103</v>
      </c>
      <c r="C27" s="208">
        <v>41052</v>
      </c>
      <c r="D27" s="208">
        <v>41082</v>
      </c>
      <c r="E27" s="208">
        <v>41115</v>
      </c>
      <c r="F27" s="219">
        <v>0.11</v>
      </c>
      <c r="G27" s="107"/>
      <c r="H27" s="122"/>
      <c r="I27" s="107"/>
      <c r="J27" s="205"/>
      <c r="K27" s="107"/>
    </row>
    <row r="28" spans="2:11" x14ac:dyDescent="0.25">
      <c r="B28" s="220" t="s">
        <v>104</v>
      </c>
      <c r="C28" s="208">
        <v>41053</v>
      </c>
      <c r="D28" s="208">
        <v>41083</v>
      </c>
      <c r="E28" s="208">
        <v>41116</v>
      </c>
      <c r="F28" s="219">
        <v>0.08</v>
      </c>
      <c r="G28" s="107"/>
      <c r="H28" s="122"/>
      <c r="I28" s="107"/>
      <c r="J28" s="205"/>
      <c r="K28" s="107"/>
    </row>
    <row r="29" spans="2:11" x14ac:dyDescent="0.25">
      <c r="B29" s="220" t="s">
        <v>105</v>
      </c>
      <c r="C29" s="208">
        <v>41054</v>
      </c>
      <c r="D29" s="208">
        <v>41084</v>
      </c>
      <c r="E29" s="208">
        <v>41117</v>
      </c>
      <c r="F29" s="219">
        <v>0.05</v>
      </c>
      <c r="G29" s="107"/>
      <c r="H29" s="122"/>
      <c r="I29" s="107"/>
      <c r="J29" s="205"/>
      <c r="K29" s="107"/>
    </row>
    <row r="30" spans="2:11" x14ac:dyDescent="0.25">
      <c r="B30" s="220" t="s">
        <v>106</v>
      </c>
      <c r="C30" s="208">
        <v>41055</v>
      </c>
      <c r="D30" s="208">
        <v>41085</v>
      </c>
      <c r="E30" s="208">
        <v>41118</v>
      </c>
      <c r="F30" s="219">
        <v>0.02</v>
      </c>
      <c r="G30" s="107"/>
      <c r="H30" s="122"/>
      <c r="I30" s="107"/>
      <c r="J30" s="205"/>
      <c r="K30" s="107"/>
    </row>
    <row r="31" spans="2:11" ht="15.75" thickBot="1" x14ac:dyDescent="0.3">
      <c r="B31" s="221" t="s">
        <v>107</v>
      </c>
      <c r="C31" s="222">
        <v>41056</v>
      </c>
      <c r="D31" s="222">
        <v>41086</v>
      </c>
      <c r="E31" s="222">
        <v>41119</v>
      </c>
      <c r="F31" s="223">
        <v>0</v>
      </c>
      <c r="G31" s="107"/>
      <c r="H31" s="122"/>
      <c r="I31" s="107"/>
      <c r="J31" s="205"/>
      <c r="K31" s="107"/>
    </row>
    <row r="32" spans="2:11" x14ac:dyDescent="0.25">
      <c r="H32" s="122"/>
      <c r="I32" s="107"/>
      <c r="J32" s="205"/>
    </row>
  </sheetData>
  <sheetProtection password="8A0D" sheet="1" objects="1" scenarios="1"/>
  <mergeCells count="10">
    <mergeCell ref="B6:K6"/>
    <mergeCell ref="B3:K3"/>
    <mergeCell ref="B1:K1"/>
    <mergeCell ref="H8:H9"/>
    <mergeCell ref="I8:I9"/>
    <mergeCell ref="J8:J9"/>
    <mergeCell ref="B7:F7"/>
    <mergeCell ref="C8:E8"/>
    <mergeCell ref="H7:J7"/>
    <mergeCell ref="B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D187"/>
  <sheetViews>
    <sheetView tabSelected="1" topLeftCell="A47" zoomScale="85" zoomScaleNormal="85" workbookViewId="0">
      <selection activeCell="D63" sqref="D63"/>
    </sheetView>
  </sheetViews>
  <sheetFormatPr defaultColWidth="11.42578125" defaultRowHeight="14.25" x14ac:dyDescent="0.2"/>
  <cols>
    <col min="1" max="1" width="0.85546875" style="32" customWidth="1"/>
    <col min="2" max="2" width="47.5703125" style="9" customWidth="1"/>
    <col min="3" max="10" width="18.7109375" style="9" customWidth="1"/>
    <col min="11" max="11" width="0.85546875" style="9" customWidth="1"/>
    <col min="12" max="12" width="18.42578125" style="9" hidden="1" customWidth="1"/>
    <col min="13" max="13" width="0.85546875" style="9" hidden="1" customWidth="1"/>
    <col min="14" max="14" width="13.85546875" style="9" hidden="1" customWidth="1"/>
    <col min="15" max="15" width="6.28515625" style="9" hidden="1" customWidth="1"/>
    <col min="16" max="16" width="0.85546875" style="9" hidden="1" customWidth="1"/>
    <col min="17" max="17" width="15.28515625" style="31" hidden="1" customWidth="1"/>
    <col min="18" max="18" width="13.85546875" style="31" hidden="1" customWidth="1"/>
    <col min="19" max="19" width="12.85546875" style="9" bestFit="1" customWidth="1"/>
    <col min="20" max="16384" width="11.42578125" style="32"/>
  </cols>
  <sheetData>
    <row r="1" spans="2:30" s="1" customFormat="1" ht="15.75" x14ac:dyDescent="0.25">
      <c r="B1" s="258" t="s">
        <v>61</v>
      </c>
      <c r="C1" s="258"/>
      <c r="D1" s="258"/>
      <c r="E1" s="258"/>
      <c r="F1" s="258"/>
      <c r="G1" s="258"/>
      <c r="H1" s="258"/>
      <c r="I1" s="258"/>
      <c r="J1" s="258"/>
      <c r="L1" s="69"/>
      <c r="M1" s="69"/>
      <c r="N1" s="69"/>
      <c r="O1" s="69"/>
      <c r="P1" s="69"/>
      <c r="Q1" s="70"/>
      <c r="R1" s="70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2:30" s="9" customFormat="1" x14ac:dyDescent="0.2">
      <c r="L2" s="82" t="s">
        <v>0</v>
      </c>
      <c r="N2" s="259" t="s">
        <v>1</v>
      </c>
      <c r="O2" s="259"/>
      <c r="Q2" s="31"/>
      <c r="R2" s="31"/>
    </row>
    <row r="3" spans="2:30" s="1" customFormat="1" ht="23.1" customHeight="1" x14ac:dyDescent="0.2">
      <c r="B3" s="72" t="s">
        <v>2</v>
      </c>
      <c r="C3" s="72" t="s">
        <v>73</v>
      </c>
      <c r="D3" s="71"/>
      <c r="E3" s="71"/>
      <c r="F3" s="2"/>
      <c r="G3" s="2"/>
      <c r="H3" s="2"/>
      <c r="I3" s="2"/>
      <c r="J3" s="2"/>
      <c r="K3" s="2"/>
      <c r="L3" s="68">
        <f>1+[1]GENERALIDADES!C5</f>
        <v>1.0329999999999999</v>
      </c>
      <c r="M3" s="2"/>
      <c r="N3" s="260"/>
      <c r="O3" s="260"/>
      <c r="P3" s="2"/>
      <c r="Q3" s="261" t="s">
        <v>3</v>
      </c>
      <c r="R3" s="261"/>
    </row>
    <row r="4" spans="2:30" ht="27" customHeight="1" x14ac:dyDescent="0.25">
      <c r="B4" s="262" t="s">
        <v>41</v>
      </c>
      <c r="C4" s="262"/>
      <c r="D4" s="262"/>
      <c r="E4" s="262"/>
      <c r="F4" s="262"/>
      <c r="G4" s="262"/>
      <c r="H4" s="262"/>
      <c r="I4" s="34"/>
      <c r="J4" s="34"/>
      <c r="K4" s="33"/>
      <c r="L4" s="79" t="s">
        <v>4</v>
      </c>
      <c r="M4" s="35"/>
      <c r="N4" s="263">
        <v>3.4599999999999999E-2</v>
      </c>
      <c r="O4" s="263"/>
      <c r="P4" s="35"/>
      <c r="Q4" s="264" t="s">
        <v>5</v>
      </c>
      <c r="R4" s="264"/>
    </row>
    <row r="5" spans="2:30" s="9" customFormat="1" ht="15" x14ac:dyDescent="0.25">
      <c r="B5" s="81"/>
      <c r="C5" s="81"/>
      <c r="D5" s="81"/>
      <c r="E5" s="81"/>
      <c r="F5" s="81"/>
      <c r="G5" s="81"/>
      <c r="H5" s="81"/>
      <c r="I5" s="81"/>
      <c r="J5" s="81"/>
      <c r="K5" s="33"/>
      <c r="L5" s="33"/>
      <c r="M5" s="33"/>
      <c r="N5" s="36"/>
      <c r="O5" s="36"/>
      <c r="P5" s="33"/>
    </row>
    <row r="6" spans="2:30" s="9" customFormat="1" ht="15.75" x14ac:dyDescent="0.25">
      <c r="B6" s="266" t="s">
        <v>159</v>
      </c>
      <c r="C6" s="266"/>
      <c r="D6" s="266"/>
      <c r="E6" s="266"/>
      <c r="F6" s="266"/>
      <c r="G6" s="266"/>
      <c r="H6" s="266"/>
      <c r="I6" s="266"/>
      <c r="J6" s="266"/>
      <c r="K6" s="38"/>
      <c r="L6" s="38"/>
      <c r="M6" s="38"/>
      <c r="P6" s="38"/>
      <c r="Q6" s="39"/>
      <c r="R6" s="39"/>
    </row>
    <row r="7" spans="2:30" ht="15" x14ac:dyDescent="0.25">
      <c r="B7" s="267" t="s">
        <v>6</v>
      </c>
      <c r="C7" s="267"/>
      <c r="D7" s="267"/>
      <c r="E7" s="267"/>
      <c r="F7" s="267"/>
      <c r="G7" s="267"/>
      <c r="H7" s="267"/>
      <c r="I7" s="267"/>
      <c r="J7" s="267"/>
      <c r="K7" s="40"/>
      <c r="L7" s="40"/>
      <c r="M7" s="40"/>
      <c r="P7" s="40"/>
    </row>
    <row r="8" spans="2:30" ht="15" x14ac:dyDescent="0.25">
      <c r="B8" s="268" t="s">
        <v>7</v>
      </c>
      <c r="C8" s="268"/>
      <c r="D8" s="268"/>
      <c r="E8" s="268"/>
      <c r="F8" s="268"/>
      <c r="G8" s="268"/>
      <c r="H8" s="268"/>
      <c r="I8" s="268"/>
      <c r="J8" s="268"/>
      <c r="K8" s="40"/>
      <c r="L8" s="40"/>
      <c r="M8" s="40"/>
      <c r="P8" s="40"/>
    </row>
    <row r="9" spans="2:30" ht="15" x14ac:dyDescent="0.25">
      <c r="B9" s="269" t="s">
        <v>8</v>
      </c>
      <c r="C9" s="269"/>
      <c r="D9" s="269"/>
      <c r="E9" s="269"/>
      <c r="F9" s="269"/>
      <c r="G9" s="269"/>
      <c r="H9" s="269"/>
      <c r="I9" s="269"/>
      <c r="J9" s="269"/>
      <c r="K9" s="40"/>
      <c r="L9" s="40"/>
      <c r="M9" s="40"/>
      <c r="P9" s="40"/>
    </row>
    <row r="10" spans="2:30" ht="15" x14ac:dyDescent="0.25">
      <c r="B10" s="269" t="s">
        <v>9</v>
      </c>
      <c r="C10" s="269"/>
      <c r="D10" s="269"/>
      <c r="E10" s="269"/>
      <c r="F10" s="269"/>
      <c r="G10" s="269"/>
      <c r="H10" s="269"/>
      <c r="I10" s="269"/>
      <c r="J10" s="269"/>
      <c r="K10" s="40"/>
      <c r="L10" s="40"/>
      <c r="M10" s="40"/>
      <c r="P10" s="40"/>
    </row>
    <row r="11" spans="2:30" ht="15" x14ac:dyDescent="0.25">
      <c r="B11" s="7"/>
      <c r="C11" s="7"/>
      <c r="D11" s="7"/>
      <c r="E11" s="7"/>
      <c r="F11" s="7"/>
      <c r="G11" s="7"/>
      <c r="H11" s="7"/>
      <c r="I11" s="7"/>
      <c r="J11" s="7"/>
      <c r="K11" s="40"/>
      <c r="L11" s="40"/>
      <c r="M11" s="40"/>
      <c r="P11" s="40"/>
    </row>
    <row r="12" spans="2:30" ht="15" hidden="1" x14ac:dyDescent="0.25">
      <c r="B12" s="270" t="s">
        <v>10</v>
      </c>
      <c r="C12" s="270"/>
      <c r="D12" s="270"/>
      <c r="E12" s="270"/>
      <c r="F12" s="270"/>
      <c r="G12" s="270"/>
      <c r="H12" s="270"/>
      <c r="I12" s="270"/>
      <c r="J12" s="270"/>
      <c r="K12" s="41"/>
      <c r="L12" s="41"/>
      <c r="M12" s="41"/>
      <c r="P12" s="41"/>
    </row>
    <row r="13" spans="2:30" ht="15" hidden="1" x14ac:dyDescent="0.25">
      <c r="B13" s="8"/>
    </row>
    <row r="14" spans="2:30" hidden="1" x14ac:dyDescent="0.2">
      <c r="B14" s="26"/>
      <c r="C14" s="194">
        <v>1</v>
      </c>
      <c r="D14" s="194">
        <v>2</v>
      </c>
      <c r="E14" s="194">
        <v>3</v>
      </c>
      <c r="F14" s="194">
        <v>4</v>
      </c>
      <c r="G14" s="194">
        <v>5</v>
      </c>
      <c r="H14" s="194">
        <v>6</v>
      </c>
      <c r="I14" s="194">
        <v>7</v>
      </c>
      <c r="J14" s="194">
        <v>8</v>
      </c>
      <c r="K14" s="13"/>
      <c r="L14" s="13"/>
      <c r="M14" s="13"/>
      <c r="P14" s="13"/>
    </row>
    <row r="15" spans="2:30" ht="28.5" hidden="1" x14ac:dyDescent="0.2">
      <c r="B15" s="26"/>
      <c r="C15" s="194" t="s">
        <v>11</v>
      </c>
      <c r="D15" s="194" t="s">
        <v>12</v>
      </c>
      <c r="E15" s="194" t="s">
        <v>12</v>
      </c>
      <c r="F15" s="194" t="s">
        <v>12</v>
      </c>
      <c r="G15" s="194" t="s">
        <v>12</v>
      </c>
      <c r="H15" s="194" t="s">
        <v>12</v>
      </c>
      <c r="I15" s="59" t="s">
        <v>12</v>
      </c>
      <c r="J15" s="59" t="s">
        <v>17</v>
      </c>
      <c r="K15" s="42"/>
      <c r="L15" s="42"/>
      <c r="M15" s="42"/>
      <c r="P15" s="42"/>
      <c r="Q15" s="43"/>
      <c r="R15" s="43"/>
    </row>
    <row r="16" spans="2:30" ht="15" hidden="1" x14ac:dyDescent="0.25">
      <c r="B16" s="12" t="s">
        <v>13</v>
      </c>
      <c r="C16" s="27"/>
      <c r="D16" s="28"/>
      <c r="E16" s="28"/>
      <c r="F16" s="28"/>
      <c r="G16" s="28"/>
      <c r="H16" s="28"/>
      <c r="I16" s="28"/>
      <c r="J16" s="28"/>
      <c r="K16" s="13"/>
      <c r="L16" s="13"/>
      <c r="M16" s="13"/>
      <c r="P16" s="13"/>
    </row>
    <row r="17" spans="2:30" ht="29.25" hidden="1" x14ac:dyDescent="0.25">
      <c r="B17" s="234" t="s">
        <v>140</v>
      </c>
      <c r="C17" s="185">
        <v>2997</v>
      </c>
      <c r="D17" s="185">
        <v>5994</v>
      </c>
      <c r="E17" s="185">
        <v>8991</v>
      </c>
      <c r="F17" s="185">
        <v>11988</v>
      </c>
      <c r="G17" s="185">
        <v>14985</v>
      </c>
      <c r="H17" s="185">
        <v>17982</v>
      </c>
      <c r="I17" s="185">
        <v>17982</v>
      </c>
      <c r="J17" s="185">
        <v>20979</v>
      </c>
      <c r="K17" s="44"/>
      <c r="L17" s="45">
        <v>2788</v>
      </c>
      <c r="M17" s="46"/>
      <c r="N17" s="32"/>
      <c r="P17" s="46"/>
      <c r="Q17" s="43"/>
    </row>
    <row r="18" spans="2:30" ht="15" hidden="1" x14ac:dyDescent="0.2">
      <c r="B18" s="10"/>
      <c r="C18" s="186"/>
      <c r="D18" s="187"/>
      <c r="E18" s="187"/>
      <c r="F18" s="186"/>
      <c r="G18" s="186"/>
      <c r="H18" s="186"/>
      <c r="I18" s="186"/>
      <c r="J18" s="186"/>
      <c r="K18" s="13"/>
      <c r="L18" s="13"/>
      <c r="M18" s="13"/>
      <c r="N18" s="47"/>
      <c r="O18" s="47"/>
      <c r="P18" s="13"/>
      <c r="Q18" s="48"/>
    </row>
    <row r="19" spans="2:30" ht="15.75" hidden="1" x14ac:dyDescent="0.25">
      <c r="B19" s="12" t="s">
        <v>14</v>
      </c>
      <c r="C19" s="188"/>
      <c r="D19" s="186"/>
      <c r="E19" s="186"/>
      <c r="F19" s="186"/>
      <c r="G19" s="186"/>
      <c r="H19" s="186"/>
      <c r="I19" s="186"/>
      <c r="J19" s="186"/>
      <c r="K19" s="13"/>
      <c r="L19" s="13"/>
      <c r="M19" s="13"/>
      <c r="P19" s="13"/>
    </row>
    <row r="20" spans="2:30" ht="28.5" hidden="1" x14ac:dyDescent="0.2">
      <c r="B20" s="235" t="s">
        <v>141</v>
      </c>
      <c r="C20" s="236">
        <v>930</v>
      </c>
      <c r="D20" s="237">
        <v>1860</v>
      </c>
      <c r="E20" s="237">
        <v>2790</v>
      </c>
      <c r="F20" s="237">
        <v>3720</v>
      </c>
      <c r="G20" s="237">
        <v>4650</v>
      </c>
      <c r="H20" s="237">
        <v>5580</v>
      </c>
      <c r="I20" s="237">
        <v>5580</v>
      </c>
      <c r="J20" s="237">
        <v>6510</v>
      </c>
      <c r="K20" s="44"/>
      <c r="L20" s="44"/>
      <c r="M20" s="44"/>
      <c r="P20" s="44"/>
      <c r="Q20" s="31">
        <v>894</v>
      </c>
    </row>
    <row r="21" spans="2:30" ht="15" hidden="1" x14ac:dyDescent="0.2">
      <c r="B21" s="10" t="s">
        <v>142</v>
      </c>
      <c r="C21" s="189">
        <v>724</v>
      </c>
      <c r="D21" s="190">
        <v>1448</v>
      </c>
      <c r="E21" s="190">
        <v>2172</v>
      </c>
      <c r="F21" s="190">
        <v>2896</v>
      </c>
      <c r="G21" s="190">
        <v>3620</v>
      </c>
      <c r="H21" s="190">
        <v>4344</v>
      </c>
      <c r="I21" s="190">
        <v>4344</v>
      </c>
      <c r="J21" s="190">
        <v>5068</v>
      </c>
      <c r="K21" s="44"/>
      <c r="L21" s="44"/>
      <c r="M21" s="44"/>
      <c r="P21" s="44"/>
      <c r="Q21" s="31">
        <v>662</v>
      </c>
      <c r="R21" s="31">
        <v>33</v>
      </c>
    </row>
    <row r="22" spans="2:30" ht="15" hidden="1" x14ac:dyDescent="0.2">
      <c r="B22" s="10" t="s">
        <v>143</v>
      </c>
      <c r="C22" s="189">
        <v>724</v>
      </c>
      <c r="D22" s="190">
        <v>1448</v>
      </c>
      <c r="E22" s="190">
        <v>2172</v>
      </c>
      <c r="F22" s="190">
        <v>2896</v>
      </c>
      <c r="G22" s="190">
        <v>3620</v>
      </c>
      <c r="H22" s="190">
        <v>4344</v>
      </c>
      <c r="I22" s="190">
        <v>4344</v>
      </c>
      <c r="J22" s="190">
        <v>5068</v>
      </c>
      <c r="K22" s="44"/>
      <c r="L22" s="44"/>
      <c r="M22" s="44"/>
      <c r="P22" s="44"/>
      <c r="Q22" s="31">
        <v>662</v>
      </c>
      <c r="R22" s="31">
        <v>33</v>
      </c>
    </row>
    <row r="23" spans="2:30" ht="15" hidden="1" x14ac:dyDescent="0.2">
      <c r="B23" s="10" t="s">
        <v>144</v>
      </c>
      <c r="C23" s="189">
        <v>724</v>
      </c>
      <c r="D23" s="190">
        <v>1448</v>
      </c>
      <c r="E23" s="190">
        <v>2172</v>
      </c>
      <c r="F23" s="190">
        <v>2896</v>
      </c>
      <c r="G23" s="190">
        <v>3620</v>
      </c>
      <c r="H23" s="190">
        <v>4344</v>
      </c>
      <c r="I23" s="190">
        <v>4344</v>
      </c>
      <c r="J23" s="190">
        <v>5068</v>
      </c>
      <c r="K23" s="44"/>
      <c r="L23" s="44"/>
      <c r="M23" s="44"/>
      <c r="N23" s="31">
        <v>99</v>
      </c>
      <c r="O23" s="50">
        <v>3.4375000000000044E-2</v>
      </c>
      <c r="P23" s="44"/>
      <c r="Q23" s="31">
        <v>662</v>
      </c>
      <c r="R23" s="31">
        <v>33</v>
      </c>
    </row>
    <row r="24" spans="2:30" ht="15.75" hidden="1" x14ac:dyDescent="0.25">
      <c r="B24" s="12" t="s">
        <v>15</v>
      </c>
      <c r="C24" s="191">
        <v>724</v>
      </c>
      <c r="D24" s="192">
        <v>6204</v>
      </c>
      <c r="E24" s="192">
        <v>9306</v>
      </c>
      <c r="F24" s="192">
        <v>12408</v>
      </c>
      <c r="G24" s="192">
        <v>15510</v>
      </c>
      <c r="H24" s="192">
        <v>18612</v>
      </c>
      <c r="I24" s="192">
        <v>18612</v>
      </c>
      <c r="J24" s="192">
        <v>21714</v>
      </c>
      <c r="K24" s="16"/>
      <c r="L24" s="16"/>
      <c r="M24" s="16"/>
      <c r="N24" s="32"/>
      <c r="O24" s="32"/>
      <c r="P24" s="16"/>
      <c r="Q24" s="51"/>
      <c r="R24" s="52">
        <v>0</v>
      </c>
      <c r="S24" s="22"/>
    </row>
    <row r="25" spans="2:30" ht="15" hidden="1" x14ac:dyDescent="0.25">
      <c r="B25" s="67"/>
      <c r="C25" s="196"/>
      <c r="D25" s="19"/>
      <c r="E25" s="19"/>
      <c r="F25" s="19"/>
      <c r="G25" s="19"/>
      <c r="H25" s="19"/>
      <c r="I25" s="19"/>
      <c r="J25" s="19"/>
      <c r="K25" s="22"/>
      <c r="L25" s="22"/>
      <c r="M25" s="22"/>
      <c r="N25" s="53"/>
      <c r="O25" s="53"/>
      <c r="P25" s="22"/>
      <c r="S25" s="22"/>
    </row>
    <row r="26" spans="2:30" s="1" customFormat="1" ht="15" hidden="1" x14ac:dyDescent="0.25">
      <c r="B26" s="270" t="s">
        <v>69</v>
      </c>
      <c r="C26" s="270"/>
      <c r="D26" s="270"/>
      <c r="E26" s="270"/>
      <c r="F26" s="270"/>
      <c r="G26" s="270"/>
      <c r="H26" s="270"/>
      <c r="I26" s="270"/>
      <c r="J26" s="270"/>
      <c r="K26" s="5"/>
      <c r="L26" s="78"/>
      <c r="M26" s="78"/>
      <c r="N26" s="75"/>
      <c r="O26" s="75"/>
      <c r="P26" s="78"/>
      <c r="Q26" s="70"/>
      <c r="R26" s="70"/>
      <c r="S26" s="69"/>
      <c r="T26" s="69"/>
      <c r="U26" s="69"/>
      <c r="V26" s="69"/>
      <c r="W26" s="69"/>
      <c r="X26" s="69"/>
      <c r="Y26" s="69"/>
      <c r="Z26" s="69"/>
      <c r="AA26" s="73"/>
      <c r="AB26" s="73"/>
      <c r="AC26" s="69"/>
      <c r="AD26" s="69"/>
    </row>
    <row r="27" spans="2:30" s="1" customFormat="1" ht="15.75" hidden="1" thickBot="1" x14ac:dyDescent="0.3">
      <c r="B27" s="20"/>
      <c r="C27" s="80"/>
      <c r="D27" s="21"/>
      <c r="E27" s="21"/>
      <c r="F27" s="21"/>
      <c r="G27" s="21"/>
      <c r="H27" s="21"/>
      <c r="I27" s="22"/>
      <c r="J27" s="22"/>
      <c r="K27" s="5"/>
      <c r="L27" s="78"/>
      <c r="M27" s="78"/>
      <c r="N27" s="75"/>
      <c r="O27" s="75"/>
      <c r="P27" s="78"/>
      <c r="Q27" s="70"/>
      <c r="R27" s="70"/>
      <c r="S27" s="69"/>
      <c r="T27" s="69"/>
      <c r="U27" s="69"/>
      <c r="V27" s="69"/>
      <c r="W27" s="69"/>
      <c r="X27" s="69"/>
      <c r="Y27" s="69"/>
      <c r="Z27" s="69"/>
      <c r="AA27" s="73"/>
      <c r="AB27" s="73"/>
      <c r="AC27" s="69"/>
      <c r="AD27" s="69"/>
    </row>
    <row r="28" spans="2:30" s="1" customFormat="1" ht="15.75" hidden="1" thickBot="1" x14ac:dyDescent="0.3">
      <c r="B28" s="91" t="s">
        <v>40</v>
      </c>
      <c r="C28" s="90">
        <v>0.5</v>
      </c>
      <c r="D28" s="21"/>
      <c r="E28" s="21"/>
      <c r="F28" s="21"/>
      <c r="G28" s="21"/>
      <c r="H28" s="21"/>
      <c r="I28" s="22"/>
      <c r="J28" s="22"/>
      <c r="K28" s="5"/>
      <c r="L28" s="78"/>
      <c r="M28" s="78"/>
      <c r="N28" s="75"/>
      <c r="O28" s="75"/>
      <c r="P28" s="78"/>
      <c r="Q28" s="70"/>
      <c r="R28" s="70"/>
      <c r="S28" s="69"/>
      <c r="T28" s="69"/>
      <c r="U28" s="69"/>
      <c r="V28" s="69"/>
      <c r="W28" s="69"/>
      <c r="X28" s="69"/>
      <c r="Y28" s="69"/>
      <c r="Z28" s="69"/>
      <c r="AA28" s="73"/>
      <c r="AB28" s="73"/>
      <c r="AC28" s="69"/>
      <c r="AD28" s="69"/>
    </row>
    <row r="29" spans="2:30" s="1" customFormat="1" ht="15" hidden="1" x14ac:dyDescent="0.25">
      <c r="B29" s="91"/>
      <c r="C29" s="106"/>
      <c r="D29" s="21"/>
      <c r="E29" s="21"/>
      <c r="F29" s="21"/>
      <c r="G29" s="21"/>
      <c r="H29" s="21"/>
      <c r="I29" s="22"/>
      <c r="J29" s="22"/>
      <c r="K29" s="3"/>
      <c r="L29" s="74"/>
      <c r="M29" s="74"/>
      <c r="N29" s="69"/>
      <c r="O29" s="69"/>
      <c r="P29" s="74"/>
      <c r="Q29" s="70"/>
      <c r="R29" s="70"/>
      <c r="S29" s="69"/>
      <c r="T29" s="69"/>
      <c r="U29" s="69"/>
      <c r="V29" s="69"/>
      <c r="W29" s="69"/>
      <c r="X29" s="69"/>
      <c r="Y29" s="69"/>
      <c r="Z29" s="69"/>
      <c r="AA29" s="73"/>
      <c r="AB29" s="73">
        <v>13750</v>
      </c>
      <c r="AC29" s="73">
        <v>11458</v>
      </c>
      <c r="AD29" s="69"/>
    </row>
    <row r="30" spans="2:30" ht="15" hidden="1" x14ac:dyDescent="0.25">
      <c r="B30" s="26"/>
      <c r="C30" s="194">
        <v>1</v>
      </c>
      <c r="D30" s="194">
        <v>2</v>
      </c>
      <c r="E30" s="194">
        <v>3</v>
      </c>
      <c r="F30" s="194">
        <v>4</v>
      </c>
      <c r="G30" s="194">
        <v>5</v>
      </c>
      <c r="H30" s="194">
        <v>6</v>
      </c>
      <c r="I30" s="194">
        <v>7</v>
      </c>
      <c r="J30" s="194">
        <v>8</v>
      </c>
      <c r="K30" s="44"/>
      <c r="L30" s="45">
        <v>2788</v>
      </c>
      <c r="M30" s="46"/>
      <c r="N30" s="32"/>
      <c r="P30" s="46"/>
      <c r="Q30" s="43"/>
    </row>
    <row r="31" spans="2:30" ht="29.25" hidden="1" x14ac:dyDescent="0.25">
      <c r="B31" s="12" t="s">
        <v>13</v>
      </c>
      <c r="C31" s="194" t="s">
        <v>11</v>
      </c>
      <c r="D31" s="194" t="s">
        <v>12</v>
      </c>
      <c r="E31" s="194" t="s">
        <v>12</v>
      </c>
      <c r="F31" s="194" t="s">
        <v>12</v>
      </c>
      <c r="G31" s="194" t="s">
        <v>12</v>
      </c>
      <c r="H31" s="194" t="s">
        <v>12</v>
      </c>
      <c r="I31" s="59" t="s">
        <v>12</v>
      </c>
      <c r="J31" s="59" t="s">
        <v>17</v>
      </c>
      <c r="K31" s="13"/>
      <c r="L31" s="13"/>
      <c r="M31" s="13"/>
      <c r="N31" s="47"/>
      <c r="O31" s="47"/>
      <c r="P31" s="13"/>
      <c r="Q31" s="48"/>
    </row>
    <row r="32" spans="2:30" ht="29.25" hidden="1" x14ac:dyDescent="0.25">
      <c r="B32" s="234" t="str">
        <f>B17</f>
        <v>Al menos un día hábil antes de inscribir (Límite de Pago al 04 de Mayo 2012)</v>
      </c>
      <c r="C32" s="228">
        <f>C17*(1-C28)</f>
        <v>1498.5</v>
      </c>
      <c r="D32" s="229">
        <f>C32*2</f>
        <v>2997</v>
      </c>
      <c r="E32" s="229">
        <f>C32*3</f>
        <v>4495.5</v>
      </c>
      <c r="F32" s="229">
        <f>C32*4</f>
        <v>5994</v>
      </c>
      <c r="G32" s="229">
        <f>C32*5</f>
        <v>7492.5</v>
      </c>
      <c r="H32" s="229">
        <f>C32*6</f>
        <v>8991</v>
      </c>
      <c r="I32" s="229">
        <f>+H32</f>
        <v>8991</v>
      </c>
      <c r="J32" s="229">
        <f>C32*7</f>
        <v>10489.5</v>
      </c>
      <c r="K32" s="56"/>
      <c r="L32" s="13"/>
      <c r="M32" s="13"/>
      <c r="P32" s="13"/>
    </row>
    <row r="33" spans="2:30" ht="15.75" hidden="1" x14ac:dyDescent="0.25">
      <c r="B33" s="10"/>
      <c r="C33" s="185"/>
      <c r="D33" s="185"/>
      <c r="E33" s="185"/>
      <c r="F33" s="185"/>
      <c r="G33" s="185"/>
      <c r="H33" s="185"/>
      <c r="I33" s="185"/>
      <c r="J33" s="185"/>
      <c r="K33" s="44"/>
      <c r="L33" s="44"/>
      <c r="M33" s="44"/>
      <c r="P33" s="44"/>
      <c r="Q33" s="31">
        <f>+C35</f>
        <v>465</v>
      </c>
    </row>
    <row r="34" spans="2:30" ht="15.75" hidden="1" x14ac:dyDescent="0.25">
      <c r="B34" s="12" t="s">
        <v>14</v>
      </c>
      <c r="C34" s="186"/>
      <c r="D34" s="187"/>
      <c r="E34" s="187"/>
      <c r="F34" s="186"/>
      <c r="G34" s="186"/>
      <c r="H34" s="186"/>
      <c r="I34" s="186"/>
      <c r="J34" s="186"/>
      <c r="K34" s="44"/>
      <c r="L34" s="44"/>
      <c r="M34" s="44"/>
      <c r="P34" s="44"/>
      <c r="Q34" s="31">
        <f>+(C32-Q33)/3</f>
        <v>344.5</v>
      </c>
      <c r="R34" s="31">
        <f>+N36/3</f>
        <v>17.5</v>
      </c>
    </row>
    <row r="35" spans="2:30" ht="28.5" hidden="1" x14ac:dyDescent="0.2">
      <c r="B35" s="235" t="str">
        <f>B20</f>
        <v>1er. Pago: Al menos un día hábil antes de inscribir (Límite de Pago al 04 de Mayo 2012)</v>
      </c>
      <c r="C35" s="238">
        <f>ROUND(C32*(1+$N$4)*0.3,0)</f>
        <v>465</v>
      </c>
      <c r="D35" s="239">
        <f t="shared" ref="D35:J39" si="0">D20*(1-$C$28)</f>
        <v>930</v>
      </c>
      <c r="E35" s="239">
        <f t="shared" si="0"/>
        <v>1395</v>
      </c>
      <c r="F35" s="239">
        <f t="shared" si="0"/>
        <v>1860</v>
      </c>
      <c r="G35" s="239">
        <f t="shared" si="0"/>
        <v>2325</v>
      </c>
      <c r="H35" s="239">
        <f t="shared" si="0"/>
        <v>2790</v>
      </c>
      <c r="I35" s="239">
        <f t="shared" si="0"/>
        <v>2790</v>
      </c>
      <c r="J35" s="239">
        <f t="shared" si="0"/>
        <v>3255</v>
      </c>
      <c r="K35" s="44"/>
      <c r="L35" s="44"/>
      <c r="M35" s="44"/>
      <c r="P35" s="44"/>
      <c r="Q35" s="31">
        <f>+Q34</f>
        <v>344.5</v>
      </c>
      <c r="R35" s="31">
        <f>+R34</f>
        <v>17.5</v>
      </c>
    </row>
    <row r="36" spans="2:30" ht="15" hidden="1" x14ac:dyDescent="0.2">
      <c r="B36" s="234" t="str">
        <f t="shared" ref="B36:B38" si="1">B21</f>
        <v>2do. Pago:   15 de Mayo 2012</v>
      </c>
      <c r="C36" s="189">
        <f>+ROUND((C32*(1+$N$4)-C35)/3,0)</f>
        <v>362</v>
      </c>
      <c r="D36" s="190">
        <f t="shared" si="0"/>
        <v>724</v>
      </c>
      <c r="E36" s="190">
        <f t="shared" si="0"/>
        <v>1086</v>
      </c>
      <c r="F36" s="190">
        <f t="shared" si="0"/>
        <v>1448</v>
      </c>
      <c r="G36" s="190">
        <f t="shared" si="0"/>
        <v>1810</v>
      </c>
      <c r="H36" s="190">
        <f t="shared" si="0"/>
        <v>2172</v>
      </c>
      <c r="I36" s="190">
        <f t="shared" si="0"/>
        <v>2172</v>
      </c>
      <c r="J36" s="190">
        <f t="shared" si="0"/>
        <v>2534</v>
      </c>
      <c r="K36" s="44"/>
      <c r="L36" s="44"/>
      <c r="M36" s="44"/>
      <c r="N36" s="31">
        <f>+C39-C32</f>
        <v>52.5</v>
      </c>
      <c r="O36" s="50">
        <f>+C39/C32-1</f>
        <v>3.5035035035035023E-2</v>
      </c>
      <c r="P36" s="44"/>
      <c r="Q36" s="31">
        <f>+Q35</f>
        <v>344.5</v>
      </c>
      <c r="R36" s="31">
        <f>+R35</f>
        <v>17.5</v>
      </c>
    </row>
    <row r="37" spans="2:30" ht="15.75" hidden="1" x14ac:dyDescent="0.25">
      <c r="B37" s="234" t="str">
        <f t="shared" si="1"/>
        <v>3er. Pago:  15 de Junio 2012</v>
      </c>
      <c r="C37" s="189">
        <f>+C36</f>
        <v>362</v>
      </c>
      <c r="D37" s="190">
        <f t="shared" si="0"/>
        <v>724</v>
      </c>
      <c r="E37" s="190">
        <f t="shared" si="0"/>
        <v>1086</v>
      </c>
      <c r="F37" s="190">
        <f t="shared" si="0"/>
        <v>1448</v>
      </c>
      <c r="G37" s="190">
        <f t="shared" si="0"/>
        <v>1810</v>
      </c>
      <c r="H37" s="190">
        <f t="shared" si="0"/>
        <v>2172</v>
      </c>
      <c r="I37" s="190">
        <f t="shared" si="0"/>
        <v>2172</v>
      </c>
      <c r="J37" s="190">
        <f t="shared" si="0"/>
        <v>2534</v>
      </c>
      <c r="K37" s="16"/>
      <c r="L37" s="16"/>
      <c r="M37" s="16"/>
      <c r="N37" s="32"/>
      <c r="O37" s="32"/>
      <c r="P37" s="16"/>
      <c r="Q37" s="51"/>
      <c r="R37" s="52">
        <f>+SUM(Q33:R36)-C39</f>
        <v>0</v>
      </c>
    </row>
    <row r="38" spans="2:30" s="1" customFormat="1" ht="15" hidden="1" x14ac:dyDescent="0.2">
      <c r="B38" s="234" t="str">
        <f t="shared" si="1"/>
        <v>4to. Pago:   16 de Julio 2012</v>
      </c>
      <c r="C38" s="189">
        <f>+C37</f>
        <v>362</v>
      </c>
      <c r="D38" s="190">
        <f t="shared" si="0"/>
        <v>724</v>
      </c>
      <c r="E38" s="190">
        <f t="shared" si="0"/>
        <v>1086</v>
      </c>
      <c r="F38" s="190">
        <f t="shared" si="0"/>
        <v>1448</v>
      </c>
      <c r="G38" s="190">
        <f t="shared" si="0"/>
        <v>1810</v>
      </c>
      <c r="H38" s="190">
        <f t="shared" si="0"/>
        <v>2172</v>
      </c>
      <c r="I38" s="190">
        <f t="shared" si="0"/>
        <v>2172</v>
      </c>
      <c r="J38" s="190">
        <f t="shared" si="0"/>
        <v>2534</v>
      </c>
      <c r="K38" s="4"/>
      <c r="L38" s="76"/>
      <c r="M38" s="76"/>
      <c r="N38" s="69"/>
      <c r="O38" s="75"/>
      <c r="P38" s="76"/>
      <c r="Q38" s="77"/>
      <c r="R38" s="70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2:30" ht="15.75" hidden="1" x14ac:dyDescent="0.25">
      <c r="B39" s="12" t="s">
        <v>15</v>
      </c>
      <c r="C39" s="189">
        <f>+SUM(C35:C38)</f>
        <v>1551</v>
      </c>
      <c r="D39" s="185">
        <f t="shared" si="0"/>
        <v>3102</v>
      </c>
      <c r="E39" s="185">
        <f t="shared" si="0"/>
        <v>4653</v>
      </c>
      <c r="F39" s="185">
        <f t="shared" si="0"/>
        <v>6204</v>
      </c>
      <c r="G39" s="185">
        <f t="shared" si="0"/>
        <v>7755</v>
      </c>
      <c r="H39" s="185">
        <f t="shared" si="0"/>
        <v>9306</v>
      </c>
      <c r="I39" s="185">
        <f t="shared" si="0"/>
        <v>9306</v>
      </c>
      <c r="J39" s="185">
        <f t="shared" si="0"/>
        <v>10857</v>
      </c>
      <c r="K39" s="54"/>
      <c r="L39" s="54"/>
      <c r="M39" s="54"/>
      <c r="P39" s="54"/>
    </row>
    <row r="40" spans="2:30" s="180" customFormat="1" ht="15.75" hidden="1" x14ac:dyDescent="0.25">
      <c r="B40" s="67"/>
      <c r="C40" s="191"/>
      <c r="D40" s="192"/>
      <c r="E40" s="192"/>
      <c r="F40" s="192"/>
      <c r="G40" s="192"/>
      <c r="H40" s="192"/>
      <c r="I40" s="192"/>
      <c r="J40" s="192"/>
      <c r="K40" s="83"/>
      <c r="L40" s="83"/>
      <c r="M40" s="83"/>
      <c r="N40" s="83"/>
      <c r="O40" s="83"/>
      <c r="P40" s="83"/>
      <c r="Q40" s="179"/>
      <c r="R40" s="179"/>
      <c r="S40" s="83"/>
    </row>
    <row r="41" spans="2:30" ht="15" x14ac:dyDescent="0.25">
      <c r="B41" s="24"/>
      <c r="C41" s="83"/>
      <c r="K41" s="54"/>
      <c r="L41" s="54"/>
      <c r="M41" s="54"/>
      <c r="P41" s="54"/>
    </row>
    <row r="42" spans="2:30" ht="15" x14ac:dyDescent="0.25">
      <c r="B42" s="270" t="s">
        <v>16</v>
      </c>
      <c r="C42" s="270"/>
      <c r="D42" s="270"/>
      <c r="E42" s="270"/>
      <c r="F42" s="270"/>
      <c r="G42" s="270"/>
      <c r="H42" s="270"/>
      <c r="I42" s="270"/>
      <c r="J42" s="270"/>
    </row>
    <row r="43" spans="2:30" x14ac:dyDescent="0.2">
      <c r="B43" s="25"/>
      <c r="C43" s="24"/>
      <c r="D43" s="24"/>
      <c r="E43" s="24"/>
      <c r="F43" s="24"/>
      <c r="G43" s="24"/>
      <c r="H43" s="24"/>
      <c r="I43" s="24"/>
      <c r="J43" s="24"/>
    </row>
    <row r="44" spans="2:30" x14ac:dyDescent="0.2">
      <c r="B44" s="26"/>
      <c r="C44" s="11">
        <v>1</v>
      </c>
      <c r="D44" s="182">
        <v>2</v>
      </c>
      <c r="E44" s="11">
        <v>3</v>
      </c>
      <c r="F44" s="11">
        <v>4</v>
      </c>
      <c r="G44" s="11">
        <v>5</v>
      </c>
      <c r="H44" s="11">
        <v>6</v>
      </c>
      <c r="I44" s="11">
        <v>7</v>
      </c>
      <c r="J44" s="11"/>
    </row>
    <row r="45" spans="2:30" ht="29.25" x14ac:dyDescent="0.25">
      <c r="B45" s="26"/>
      <c r="C45" s="11" t="s">
        <v>11</v>
      </c>
      <c r="D45" s="182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59" t="s">
        <v>17</v>
      </c>
      <c r="J45" s="11"/>
      <c r="K45" s="44"/>
      <c r="L45" s="45">
        <v>3838</v>
      </c>
      <c r="M45" s="46"/>
      <c r="N45" s="32"/>
      <c r="P45" s="46"/>
      <c r="Q45" s="43"/>
    </row>
    <row r="46" spans="2:30" ht="15" x14ac:dyDescent="0.25">
      <c r="B46" s="12" t="s">
        <v>13</v>
      </c>
      <c r="C46" s="27"/>
      <c r="D46" s="28"/>
      <c r="E46" s="28"/>
      <c r="F46" s="28"/>
      <c r="G46" s="28"/>
      <c r="H46" s="28"/>
      <c r="I46" s="28"/>
      <c r="J46" s="28"/>
      <c r="K46" s="13"/>
      <c r="L46" s="13"/>
      <c r="M46" s="13"/>
      <c r="N46" s="47"/>
      <c r="O46" s="47"/>
      <c r="P46" s="13"/>
      <c r="Q46" s="48"/>
    </row>
    <row r="47" spans="2:30" ht="29.25" x14ac:dyDescent="0.25">
      <c r="B47" s="234" t="str">
        <f>B32</f>
        <v>Al menos un día hábil antes de inscribir (Límite de Pago al 04 de Mayo 2012)</v>
      </c>
      <c r="C47" s="185">
        <v>4125</v>
      </c>
      <c r="D47" s="185">
        <v>8250</v>
      </c>
      <c r="E47" s="185">
        <v>12375</v>
      </c>
      <c r="F47" s="185">
        <v>16500</v>
      </c>
      <c r="G47" s="185">
        <v>20625</v>
      </c>
      <c r="H47" s="185">
        <v>24750</v>
      </c>
      <c r="I47" s="185">
        <v>28875</v>
      </c>
      <c r="J47" s="14"/>
      <c r="K47" s="13"/>
      <c r="L47" s="13"/>
      <c r="M47" s="13"/>
      <c r="P47" s="13"/>
    </row>
    <row r="48" spans="2:30" ht="15" x14ac:dyDescent="0.2">
      <c r="B48" s="10"/>
      <c r="C48" s="186"/>
      <c r="D48" s="187"/>
      <c r="E48" s="187"/>
      <c r="F48" s="186"/>
      <c r="G48" s="186"/>
      <c r="H48" s="186"/>
      <c r="I48" s="186"/>
      <c r="J48" s="15"/>
      <c r="K48" s="44"/>
      <c r="L48" s="44"/>
      <c r="M48" s="44"/>
      <c r="P48" s="44"/>
      <c r="Q48" s="31">
        <v>1231</v>
      </c>
    </row>
    <row r="49" spans="2:30" ht="15.75" x14ac:dyDescent="0.25">
      <c r="B49" s="12" t="s">
        <v>14</v>
      </c>
      <c r="C49" s="188"/>
      <c r="D49" s="186"/>
      <c r="E49" s="186"/>
      <c r="F49" s="186"/>
      <c r="G49" s="186"/>
      <c r="H49" s="186"/>
      <c r="I49" s="186"/>
      <c r="J49" s="15"/>
      <c r="K49" s="44"/>
      <c r="L49" s="44"/>
      <c r="M49" s="44"/>
      <c r="P49" s="44"/>
      <c r="Q49" s="31">
        <v>911.33333333333337</v>
      </c>
      <c r="R49" s="31">
        <v>45.666666666666664</v>
      </c>
    </row>
    <row r="50" spans="2:30" ht="28.5" x14ac:dyDescent="0.2">
      <c r="B50" s="235" t="str">
        <f>B35</f>
        <v>1er. Pago: Al menos un día hábil antes de inscribir (Límite de Pago al 04 de Mayo 2012)</v>
      </c>
      <c r="C50" s="236">
        <v>1280</v>
      </c>
      <c r="D50" s="237">
        <v>2560</v>
      </c>
      <c r="E50" s="237">
        <v>3840</v>
      </c>
      <c r="F50" s="237">
        <v>5120</v>
      </c>
      <c r="G50" s="237">
        <v>6400</v>
      </c>
      <c r="H50" s="237">
        <v>7680</v>
      </c>
      <c r="I50" s="237">
        <v>8960</v>
      </c>
      <c r="J50" s="17"/>
      <c r="K50" s="44"/>
      <c r="L50" s="44"/>
      <c r="M50" s="44"/>
      <c r="P50" s="44"/>
      <c r="Q50" s="31">
        <v>911.33333333333337</v>
      </c>
      <c r="R50" s="31">
        <v>45.666666666666664</v>
      </c>
    </row>
    <row r="51" spans="2:30" ht="15" x14ac:dyDescent="0.2">
      <c r="B51" s="234" t="str">
        <f t="shared" ref="B51:B53" si="2">B36</f>
        <v>2do. Pago:   15 de Mayo 2012</v>
      </c>
      <c r="C51" s="189">
        <v>996</v>
      </c>
      <c r="D51" s="190">
        <v>1992</v>
      </c>
      <c r="E51" s="190">
        <v>2988</v>
      </c>
      <c r="F51" s="190">
        <v>3984</v>
      </c>
      <c r="G51" s="190">
        <v>4980</v>
      </c>
      <c r="H51" s="190">
        <v>5976</v>
      </c>
      <c r="I51" s="190">
        <v>6972</v>
      </c>
      <c r="J51" s="17"/>
      <c r="K51" s="44"/>
      <c r="L51" s="44"/>
      <c r="M51" s="44"/>
      <c r="N51" s="31">
        <v>137</v>
      </c>
      <c r="O51" s="50">
        <v>3.4552332912988648E-2</v>
      </c>
      <c r="P51" s="44"/>
      <c r="Q51" s="31">
        <v>911.33333333333337</v>
      </c>
      <c r="R51" s="31">
        <v>45.666666666666664</v>
      </c>
    </row>
    <row r="52" spans="2:30" ht="15.75" x14ac:dyDescent="0.25">
      <c r="B52" s="234" t="str">
        <f t="shared" si="2"/>
        <v>3er. Pago:  15 de Junio 2012</v>
      </c>
      <c r="C52" s="189">
        <v>996</v>
      </c>
      <c r="D52" s="190">
        <v>1992</v>
      </c>
      <c r="E52" s="190">
        <v>2988</v>
      </c>
      <c r="F52" s="190">
        <v>3984</v>
      </c>
      <c r="G52" s="190">
        <v>4980</v>
      </c>
      <c r="H52" s="190">
        <v>5976</v>
      </c>
      <c r="I52" s="190">
        <v>6972</v>
      </c>
      <c r="J52" s="17"/>
      <c r="K52" s="16"/>
      <c r="L52" s="16"/>
      <c r="M52" s="16"/>
      <c r="N52" s="32"/>
      <c r="O52" s="55"/>
      <c r="P52" s="16"/>
      <c r="Q52" s="51"/>
      <c r="R52" s="52">
        <v>0</v>
      </c>
    </row>
    <row r="53" spans="2:30" ht="15.75" x14ac:dyDescent="0.25">
      <c r="B53" s="234" t="str">
        <f t="shared" si="2"/>
        <v>4to. Pago:   16 de Julio 2012</v>
      </c>
      <c r="C53" s="189">
        <v>996</v>
      </c>
      <c r="D53" s="190">
        <v>1992</v>
      </c>
      <c r="E53" s="190">
        <v>2988</v>
      </c>
      <c r="F53" s="190">
        <v>3984</v>
      </c>
      <c r="G53" s="190">
        <v>4980</v>
      </c>
      <c r="H53" s="190">
        <v>5976</v>
      </c>
      <c r="I53" s="190">
        <v>6972</v>
      </c>
      <c r="J53" s="17"/>
      <c r="K53" s="56"/>
      <c r="L53" s="56"/>
      <c r="M53" s="56"/>
      <c r="N53" s="53"/>
      <c r="O53" s="53"/>
      <c r="P53" s="56"/>
    </row>
    <row r="54" spans="2:30" s="1" customFormat="1" ht="15.75" x14ac:dyDescent="0.25">
      <c r="B54" s="12" t="s">
        <v>15</v>
      </c>
      <c r="C54" s="189">
        <v>4268</v>
      </c>
      <c r="D54" s="192">
        <v>8536</v>
      </c>
      <c r="E54" s="192">
        <v>12804</v>
      </c>
      <c r="F54" s="192">
        <v>17072</v>
      </c>
      <c r="G54" s="192">
        <v>21340</v>
      </c>
      <c r="H54" s="192">
        <v>25608</v>
      </c>
      <c r="I54" s="192">
        <v>29876</v>
      </c>
      <c r="J54" s="19"/>
      <c r="K54" s="5"/>
      <c r="L54" s="78"/>
      <c r="M54" s="78"/>
      <c r="N54" s="75"/>
      <c r="O54" s="75"/>
      <c r="P54" s="78"/>
      <c r="Q54" s="70"/>
      <c r="R54" s="70"/>
      <c r="S54" s="69"/>
      <c r="T54" s="69"/>
      <c r="U54" s="69"/>
      <c r="V54" s="69"/>
      <c r="W54" s="69"/>
      <c r="X54" s="69"/>
      <c r="Y54" s="69"/>
      <c r="Z54" s="69"/>
      <c r="AA54" s="73"/>
      <c r="AB54" s="73"/>
      <c r="AC54" s="69"/>
      <c r="AD54" s="69"/>
    </row>
    <row r="55" spans="2:30" s="1" customFormat="1" ht="15" x14ac:dyDescent="0.25">
      <c r="B55" s="20"/>
      <c r="C55" s="80"/>
      <c r="D55" s="21"/>
      <c r="E55" s="21"/>
      <c r="F55" s="21"/>
      <c r="G55" s="21"/>
      <c r="H55" s="21"/>
      <c r="I55" s="22"/>
      <c r="J55" s="22"/>
      <c r="K55" s="5"/>
      <c r="L55" s="78"/>
      <c r="M55" s="78"/>
      <c r="N55" s="75"/>
      <c r="O55" s="75"/>
      <c r="P55" s="78"/>
      <c r="Q55" s="70"/>
      <c r="R55" s="70"/>
      <c r="S55" s="69"/>
      <c r="T55" s="69"/>
      <c r="U55" s="69"/>
      <c r="V55" s="69"/>
      <c r="W55" s="69"/>
      <c r="X55" s="69"/>
      <c r="Y55" s="69"/>
      <c r="Z55" s="69"/>
      <c r="AA55" s="73"/>
      <c r="AB55" s="73"/>
      <c r="AC55" s="69"/>
      <c r="AD55" s="69"/>
    </row>
    <row r="56" spans="2:30" s="1" customFormat="1" ht="15" x14ac:dyDescent="0.25">
      <c r="B56" s="270" t="s">
        <v>62</v>
      </c>
      <c r="C56" s="270"/>
      <c r="D56" s="270"/>
      <c r="E56" s="270"/>
      <c r="F56" s="270"/>
      <c r="G56" s="270"/>
      <c r="H56" s="270"/>
      <c r="I56" s="270"/>
      <c r="J56" s="270"/>
      <c r="K56" s="5"/>
      <c r="L56" s="78"/>
      <c r="M56" s="78"/>
      <c r="N56" s="75"/>
      <c r="O56" s="75"/>
      <c r="P56" s="78"/>
      <c r="Q56" s="70"/>
      <c r="R56" s="70"/>
      <c r="S56" s="69"/>
      <c r="T56" s="69"/>
      <c r="U56" s="69"/>
      <c r="V56" s="69"/>
      <c r="W56" s="69"/>
      <c r="X56" s="69"/>
      <c r="Y56" s="69"/>
      <c r="Z56" s="69"/>
      <c r="AA56" s="73"/>
      <c r="AB56" s="73"/>
      <c r="AC56" s="69"/>
      <c r="AD56" s="69"/>
    </row>
    <row r="57" spans="2:30" s="1" customFormat="1" ht="15.75" thickBot="1" x14ac:dyDescent="0.3">
      <c r="B57" s="24"/>
      <c r="C57" s="83"/>
      <c r="D57" s="9"/>
      <c r="E57" s="9"/>
      <c r="F57" s="9"/>
      <c r="G57" s="9"/>
      <c r="H57" s="9"/>
      <c r="I57" s="9"/>
      <c r="J57" s="9"/>
      <c r="K57" s="5"/>
      <c r="L57" s="78"/>
      <c r="M57" s="78"/>
      <c r="N57" s="75"/>
      <c r="O57" s="75"/>
      <c r="P57" s="78"/>
      <c r="Q57" s="70"/>
      <c r="R57" s="70"/>
      <c r="S57" s="69"/>
      <c r="T57" s="69"/>
      <c r="U57" s="69"/>
      <c r="V57" s="69"/>
      <c r="W57" s="69"/>
      <c r="X57" s="69"/>
      <c r="Y57" s="69"/>
      <c r="Z57" s="69"/>
      <c r="AA57" s="73"/>
      <c r="AB57" s="73"/>
      <c r="AC57" s="69"/>
      <c r="AD57" s="69"/>
    </row>
    <row r="58" spans="2:30" ht="15" thickBot="1" x14ac:dyDescent="0.25">
      <c r="B58" s="91" t="s">
        <v>40</v>
      </c>
      <c r="C58" s="90">
        <v>0</v>
      </c>
      <c r="D58" s="21"/>
      <c r="E58" s="21"/>
      <c r="F58" s="21"/>
      <c r="G58" s="21"/>
      <c r="H58" s="21"/>
      <c r="I58" s="22"/>
      <c r="J58" s="22"/>
    </row>
    <row r="59" spans="2:30" x14ac:dyDescent="0.2">
      <c r="B59" s="1"/>
      <c r="C59" s="153"/>
      <c r="D59" s="21"/>
      <c r="E59" s="21"/>
      <c r="F59" s="21"/>
      <c r="G59" s="21"/>
      <c r="H59" s="21"/>
      <c r="I59" s="22"/>
      <c r="J59" s="22"/>
    </row>
    <row r="60" spans="2:30" x14ac:dyDescent="0.2">
      <c r="B60" s="26"/>
      <c r="C60" s="244">
        <v>1</v>
      </c>
      <c r="D60" s="244">
        <v>2</v>
      </c>
      <c r="E60" s="244">
        <v>3</v>
      </c>
      <c r="F60" s="194">
        <v>4</v>
      </c>
      <c r="G60" s="194">
        <v>5</v>
      </c>
      <c r="H60" s="194">
        <v>6</v>
      </c>
      <c r="I60" s="244">
        <v>7</v>
      </c>
      <c r="J60" s="194"/>
    </row>
    <row r="61" spans="2:30" ht="29.25" x14ac:dyDescent="0.25">
      <c r="B61" s="26"/>
      <c r="C61" s="244" t="s">
        <v>11</v>
      </c>
      <c r="D61" s="244" t="s">
        <v>12</v>
      </c>
      <c r="E61" s="244" t="s">
        <v>12</v>
      </c>
      <c r="F61" s="194" t="s">
        <v>12</v>
      </c>
      <c r="G61" s="194" t="s">
        <v>12</v>
      </c>
      <c r="H61" s="194" t="s">
        <v>12</v>
      </c>
      <c r="I61" s="245" t="s">
        <v>17</v>
      </c>
      <c r="J61" s="194"/>
      <c r="K61" s="44"/>
      <c r="L61" s="45">
        <v>3838</v>
      </c>
      <c r="M61" s="46"/>
      <c r="N61" s="32"/>
      <c r="P61" s="46"/>
      <c r="Q61" s="43"/>
    </row>
    <row r="62" spans="2:30" ht="15" x14ac:dyDescent="0.25">
      <c r="B62" s="12" t="s">
        <v>13</v>
      </c>
      <c r="C62" s="27"/>
      <c r="D62" s="28"/>
      <c r="E62" s="28"/>
      <c r="F62" s="28"/>
      <c r="G62" s="28"/>
      <c r="H62" s="28"/>
      <c r="I62" s="28"/>
      <c r="J62" s="28"/>
      <c r="K62" s="13"/>
      <c r="L62" s="13"/>
      <c r="M62" s="13"/>
      <c r="N62" s="47"/>
      <c r="O62" s="47"/>
      <c r="P62" s="13"/>
      <c r="Q62" s="48"/>
    </row>
    <row r="63" spans="2:30" ht="29.25" x14ac:dyDescent="0.25">
      <c r="B63" s="234" t="s">
        <v>140</v>
      </c>
      <c r="C63" s="240">
        <f>C47*(1-C58)</f>
        <v>4125</v>
      </c>
      <c r="D63" s="240">
        <f>C63*2</f>
        <v>8250</v>
      </c>
      <c r="E63" s="240">
        <f>C63*3</f>
        <v>12375</v>
      </c>
      <c r="F63" s="185">
        <f>C63*4</f>
        <v>16500</v>
      </c>
      <c r="G63" s="185">
        <f>C63*5</f>
        <v>20625</v>
      </c>
      <c r="H63" s="185">
        <f>C63*6</f>
        <v>24750</v>
      </c>
      <c r="I63" s="240">
        <f>+C63*7</f>
        <v>28875</v>
      </c>
      <c r="J63" s="14"/>
      <c r="K63" s="13"/>
      <c r="L63" s="13"/>
      <c r="M63" s="13"/>
      <c r="P63" s="13"/>
    </row>
    <row r="64" spans="2:30" ht="15" x14ac:dyDescent="0.2">
      <c r="B64" s="10"/>
      <c r="C64" s="241"/>
      <c r="D64" s="242"/>
      <c r="E64" s="242"/>
      <c r="F64" s="186"/>
      <c r="G64" s="186"/>
      <c r="H64" s="186"/>
      <c r="I64" s="241"/>
      <c r="J64" s="15"/>
      <c r="K64" s="44"/>
      <c r="L64" s="44"/>
      <c r="M64" s="44"/>
      <c r="P64" s="44"/>
      <c r="Q64" s="31">
        <f>+C66</f>
        <v>1280</v>
      </c>
      <c r="S64" s="22"/>
    </row>
    <row r="65" spans="2:19" ht="15.75" x14ac:dyDescent="0.25">
      <c r="B65" s="12" t="s">
        <v>14</v>
      </c>
      <c r="C65" s="243"/>
      <c r="D65" s="241"/>
      <c r="E65" s="241"/>
      <c r="F65" s="186"/>
      <c r="G65" s="186"/>
      <c r="H65" s="186"/>
      <c r="I65" s="241"/>
      <c r="J65" s="15"/>
      <c r="K65" s="44"/>
      <c r="L65" s="44"/>
      <c r="M65" s="44"/>
      <c r="P65" s="44"/>
      <c r="Q65" s="31">
        <f>+(C63-Q64)/3</f>
        <v>948.33333333333337</v>
      </c>
      <c r="R65" s="31">
        <f>+N67/3</f>
        <v>47.666666666666664</v>
      </c>
    </row>
    <row r="66" spans="2:19" ht="28.5" x14ac:dyDescent="0.2">
      <c r="B66" s="235" t="s">
        <v>141</v>
      </c>
      <c r="C66" s="236">
        <f>ROUND(C63*(1+$N$4)*0.3,0)</f>
        <v>1280</v>
      </c>
      <c r="D66" s="236">
        <f t="shared" ref="D66:I70" si="3">D50*(1-$C$58)</f>
        <v>2560</v>
      </c>
      <c r="E66" s="236">
        <f t="shared" si="3"/>
        <v>3840</v>
      </c>
      <c r="F66" s="237">
        <f t="shared" si="3"/>
        <v>5120</v>
      </c>
      <c r="G66" s="237">
        <f t="shared" si="3"/>
        <v>6400</v>
      </c>
      <c r="H66" s="237">
        <f t="shared" si="3"/>
        <v>7680</v>
      </c>
      <c r="I66" s="236">
        <f t="shared" si="3"/>
        <v>8960</v>
      </c>
      <c r="J66" s="17"/>
      <c r="K66" s="44"/>
      <c r="L66" s="44"/>
      <c r="M66" s="44"/>
      <c r="P66" s="44"/>
      <c r="Q66" s="31">
        <f>+Q65</f>
        <v>948.33333333333337</v>
      </c>
      <c r="R66" s="31">
        <f>+R65</f>
        <v>47.666666666666664</v>
      </c>
      <c r="S66" s="22"/>
    </row>
    <row r="67" spans="2:19" ht="15" x14ac:dyDescent="0.2">
      <c r="B67" s="234" t="s">
        <v>142</v>
      </c>
      <c r="C67" s="189">
        <f>+ROUND((C63*(1+$N$4)-C66)/3,0)</f>
        <v>996</v>
      </c>
      <c r="D67" s="189">
        <f t="shared" si="3"/>
        <v>1992</v>
      </c>
      <c r="E67" s="189">
        <f t="shared" si="3"/>
        <v>2988</v>
      </c>
      <c r="F67" s="190">
        <f t="shared" si="3"/>
        <v>3984</v>
      </c>
      <c r="G67" s="190">
        <f t="shared" si="3"/>
        <v>4980</v>
      </c>
      <c r="H67" s="190">
        <f t="shared" si="3"/>
        <v>5976</v>
      </c>
      <c r="I67" s="189">
        <f t="shared" si="3"/>
        <v>6972</v>
      </c>
      <c r="J67" s="17"/>
      <c r="K67" s="44"/>
      <c r="L67" s="44"/>
      <c r="M67" s="44"/>
      <c r="N67" s="31">
        <f>+C70-C63</f>
        <v>143</v>
      </c>
      <c r="O67" s="50">
        <f>+C70/C63-1</f>
        <v>3.4666666666666623E-2</v>
      </c>
      <c r="P67" s="44"/>
      <c r="Q67" s="31">
        <f>+Q66</f>
        <v>948.33333333333337</v>
      </c>
      <c r="R67" s="31">
        <f>+R66</f>
        <v>47.666666666666664</v>
      </c>
      <c r="S67" s="22"/>
    </row>
    <row r="68" spans="2:19" ht="15.75" x14ac:dyDescent="0.25">
      <c r="B68" s="234" t="s">
        <v>143</v>
      </c>
      <c r="C68" s="189">
        <f>+C67</f>
        <v>996</v>
      </c>
      <c r="D68" s="189">
        <f t="shared" si="3"/>
        <v>1992</v>
      </c>
      <c r="E68" s="189">
        <f t="shared" si="3"/>
        <v>2988</v>
      </c>
      <c r="F68" s="190">
        <f t="shared" si="3"/>
        <v>3984</v>
      </c>
      <c r="G68" s="190">
        <f t="shared" si="3"/>
        <v>4980</v>
      </c>
      <c r="H68" s="190">
        <f t="shared" si="3"/>
        <v>5976</v>
      </c>
      <c r="I68" s="189">
        <f t="shared" si="3"/>
        <v>6972</v>
      </c>
      <c r="J68" s="17"/>
      <c r="K68" s="16"/>
      <c r="L68" s="16"/>
      <c r="M68" s="16"/>
      <c r="N68" s="32"/>
      <c r="O68" s="55"/>
      <c r="P68" s="16"/>
      <c r="Q68" s="51"/>
      <c r="R68" s="52">
        <f>+SUM(Q64:R67)-C70</f>
        <v>0</v>
      </c>
      <c r="S68" s="22"/>
    </row>
    <row r="69" spans="2:19" ht="15.75" x14ac:dyDescent="0.25">
      <c r="B69" s="234" t="s">
        <v>144</v>
      </c>
      <c r="C69" s="189">
        <f>+C68</f>
        <v>996</v>
      </c>
      <c r="D69" s="189">
        <f t="shared" si="3"/>
        <v>1992</v>
      </c>
      <c r="E69" s="189">
        <f t="shared" si="3"/>
        <v>2988</v>
      </c>
      <c r="F69" s="190">
        <f t="shared" si="3"/>
        <v>3984</v>
      </c>
      <c r="G69" s="190">
        <f t="shared" si="3"/>
        <v>4980</v>
      </c>
      <c r="H69" s="190">
        <f t="shared" si="3"/>
        <v>5976</v>
      </c>
      <c r="I69" s="189">
        <f t="shared" si="3"/>
        <v>6972</v>
      </c>
      <c r="J69" s="17"/>
      <c r="K69" s="56"/>
      <c r="L69" s="56"/>
      <c r="M69" s="56"/>
      <c r="N69" s="53"/>
      <c r="O69" s="53"/>
      <c r="P69" s="56"/>
      <c r="S69" s="22"/>
    </row>
    <row r="70" spans="2:19" ht="15.75" x14ac:dyDescent="0.25">
      <c r="B70" s="12" t="s">
        <v>15</v>
      </c>
      <c r="C70" s="191">
        <f>+SUM(C66:C69)</f>
        <v>4268</v>
      </c>
      <c r="D70" s="199">
        <f t="shared" si="3"/>
        <v>8536</v>
      </c>
      <c r="E70" s="199">
        <f t="shared" si="3"/>
        <v>12804</v>
      </c>
      <c r="F70" s="192">
        <f t="shared" si="3"/>
        <v>17072</v>
      </c>
      <c r="G70" s="192">
        <f t="shared" si="3"/>
        <v>21340</v>
      </c>
      <c r="H70" s="192">
        <f t="shared" si="3"/>
        <v>25608</v>
      </c>
      <c r="I70" s="199">
        <f t="shared" si="3"/>
        <v>29876</v>
      </c>
      <c r="J70" s="19"/>
      <c r="K70" s="56"/>
      <c r="L70" s="56"/>
      <c r="M70" s="56"/>
      <c r="N70" s="53"/>
      <c r="O70" s="53"/>
      <c r="P70" s="56"/>
      <c r="S70" s="22"/>
    </row>
    <row r="71" spans="2:19" hidden="1" x14ac:dyDescent="0.2">
      <c r="B71" s="20"/>
      <c r="C71" s="80"/>
      <c r="D71" s="21"/>
      <c r="E71" s="21"/>
      <c r="F71" s="21"/>
      <c r="G71" s="21"/>
      <c r="H71" s="21"/>
      <c r="I71" s="22"/>
      <c r="J71" s="22"/>
      <c r="K71" s="57"/>
      <c r="L71" s="57"/>
      <c r="M71" s="57"/>
      <c r="P71" s="57"/>
    </row>
    <row r="72" spans="2:19" hidden="1" x14ac:dyDescent="0.2">
      <c r="B72" s="24"/>
      <c r="C72" s="83"/>
      <c r="K72" s="57"/>
      <c r="L72" s="57"/>
      <c r="M72" s="57"/>
      <c r="P72" s="57"/>
    </row>
    <row r="73" spans="2:19" ht="15" hidden="1" x14ac:dyDescent="0.25">
      <c r="B73" s="270" t="s">
        <v>18</v>
      </c>
      <c r="C73" s="270"/>
      <c r="D73" s="270"/>
      <c r="E73" s="270"/>
      <c r="F73" s="270"/>
      <c r="G73" s="270"/>
      <c r="H73" s="270"/>
      <c r="I73" s="270"/>
      <c r="J73" s="270"/>
      <c r="K73" s="54"/>
      <c r="L73" s="54"/>
      <c r="M73" s="54"/>
      <c r="P73" s="54"/>
    </row>
    <row r="74" spans="2:19" ht="15" hidden="1" x14ac:dyDescent="0.25">
      <c r="B74" s="23"/>
    </row>
    <row r="75" spans="2:19" hidden="1" x14ac:dyDescent="0.2">
      <c r="B75" s="10"/>
      <c r="C75" s="11">
        <v>1</v>
      </c>
      <c r="D75" s="11">
        <v>2</v>
      </c>
      <c r="E75" s="11">
        <v>3</v>
      </c>
      <c r="F75" s="11">
        <v>4</v>
      </c>
      <c r="G75" s="11">
        <v>5</v>
      </c>
      <c r="H75" s="11">
        <v>6</v>
      </c>
      <c r="I75" s="11">
        <v>7</v>
      </c>
      <c r="J75" s="86"/>
    </row>
    <row r="76" spans="2:19" ht="29.25" hidden="1" x14ac:dyDescent="0.25">
      <c r="B76" s="12"/>
      <c r="C76" s="11" t="s">
        <v>11</v>
      </c>
      <c r="D76" s="11" t="s">
        <v>12</v>
      </c>
      <c r="E76" s="11" t="s">
        <v>12</v>
      </c>
      <c r="F76" s="11" t="s">
        <v>12</v>
      </c>
      <c r="G76" s="11" t="s">
        <v>12</v>
      </c>
      <c r="H76" s="11" t="s">
        <v>12</v>
      </c>
      <c r="I76" s="59" t="s">
        <v>17</v>
      </c>
      <c r="J76" s="87"/>
      <c r="K76" s="44"/>
      <c r="L76" s="45">
        <v>3068</v>
      </c>
      <c r="M76" s="46"/>
      <c r="N76" s="32"/>
      <c r="P76" s="46"/>
      <c r="Q76" s="43"/>
    </row>
    <row r="77" spans="2:19" ht="15" hidden="1" x14ac:dyDescent="0.25">
      <c r="B77" s="12" t="s">
        <v>13</v>
      </c>
      <c r="C77" s="56"/>
      <c r="D77" s="24"/>
      <c r="E77" s="24"/>
      <c r="F77" s="24"/>
      <c r="G77" s="24"/>
      <c r="H77" s="24"/>
      <c r="I77" s="24"/>
      <c r="J77" s="24"/>
      <c r="K77" s="13"/>
      <c r="L77" s="13"/>
      <c r="M77" s="13"/>
      <c r="N77" s="47"/>
      <c r="O77" s="47"/>
      <c r="P77" s="13"/>
      <c r="Q77" s="48"/>
    </row>
    <row r="78" spans="2:19" ht="15" hidden="1" x14ac:dyDescent="0.25">
      <c r="B78" s="12" t="s">
        <v>19</v>
      </c>
      <c r="C78" s="14">
        <f>ROUND(L76*$L$3,0)</f>
        <v>3169</v>
      </c>
      <c r="D78" s="14">
        <f>C78*2</f>
        <v>6338</v>
      </c>
      <c r="E78" s="14">
        <f>C78*3</f>
        <v>9507</v>
      </c>
      <c r="F78" s="14">
        <f>C78*4</f>
        <v>12676</v>
      </c>
      <c r="G78" s="14">
        <f>C78*5</f>
        <v>15845</v>
      </c>
      <c r="H78" s="14">
        <f>C78*6</f>
        <v>19014</v>
      </c>
      <c r="I78" s="14">
        <f>+C78*7</f>
        <v>22183</v>
      </c>
      <c r="J78" s="14"/>
      <c r="K78" s="13"/>
      <c r="L78" s="13"/>
      <c r="M78" s="13"/>
      <c r="P78" s="13"/>
    </row>
    <row r="79" spans="2:19" hidden="1" x14ac:dyDescent="0.2">
      <c r="B79" s="10"/>
      <c r="C79" s="15"/>
      <c r="D79" s="15"/>
      <c r="E79" s="16"/>
      <c r="F79" s="15"/>
      <c r="G79" s="15"/>
      <c r="H79" s="15"/>
      <c r="I79" s="15"/>
      <c r="J79" s="15"/>
      <c r="K79" s="44"/>
      <c r="L79" s="44"/>
      <c r="M79" s="44"/>
      <c r="P79" s="44"/>
      <c r="Q79" s="31">
        <f>+C81</f>
        <v>984</v>
      </c>
    </row>
    <row r="80" spans="2:19" ht="15" hidden="1" x14ac:dyDescent="0.25">
      <c r="B80" s="12" t="s">
        <v>14</v>
      </c>
      <c r="C80" s="49"/>
      <c r="D80" s="15"/>
      <c r="E80" s="15"/>
      <c r="F80" s="15"/>
      <c r="G80" s="15"/>
      <c r="H80" s="15"/>
      <c r="I80" s="15"/>
      <c r="J80" s="15"/>
      <c r="K80" s="44"/>
      <c r="L80" s="44"/>
      <c r="M80" s="44"/>
      <c r="P80" s="44"/>
      <c r="Q80" s="31">
        <f>+(C78-Q79)/3</f>
        <v>728.33333333333337</v>
      </c>
      <c r="R80" s="31">
        <f>+N82/3</f>
        <v>36.666666666666664</v>
      </c>
    </row>
    <row r="81" spans="2:18" hidden="1" x14ac:dyDescent="0.2">
      <c r="B81" s="10" t="s">
        <v>20</v>
      </c>
      <c r="C81" s="17">
        <f>ROUND(C78*(1+$N$4)*0.3,0)</f>
        <v>984</v>
      </c>
      <c r="D81" s="17">
        <f>+C81*2</f>
        <v>1968</v>
      </c>
      <c r="E81" s="17">
        <f>+C81*3</f>
        <v>2952</v>
      </c>
      <c r="F81" s="17">
        <f>+C81*4</f>
        <v>3936</v>
      </c>
      <c r="G81" s="17">
        <f>+C81*5</f>
        <v>4920</v>
      </c>
      <c r="H81" s="17">
        <f>+C81*6</f>
        <v>5904</v>
      </c>
      <c r="I81" s="17">
        <f>+C81*7</f>
        <v>6888</v>
      </c>
      <c r="J81" s="17"/>
      <c r="K81" s="44"/>
      <c r="L81" s="44"/>
      <c r="M81" s="44"/>
      <c r="P81" s="44"/>
      <c r="Q81" s="31">
        <f>+Q80</f>
        <v>728.33333333333337</v>
      </c>
      <c r="R81" s="31">
        <f>+R80</f>
        <v>36.666666666666664</v>
      </c>
    </row>
    <row r="82" spans="2:18" hidden="1" x14ac:dyDescent="0.2">
      <c r="B82" s="10" t="s">
        <v>21</v>
      </c>
      <c r="C82" s="17">
        <f>+ROUND((C78*(1+$N$4)-C81)/3,0)</f>
        <v>765</v>
      </c>
      <c r="D82" s="17">
        <f>+C82*2</f>
        <v>1530</v>
      </c>
      <c r="E82" s="17">
        <f>+C82*3</f>
        <v>2295</v>
      </c>
      <c r="F82" s="17">
        <f>+C82*4</f>
        <v>3060</v>
      </c>
      <c r="G82" s="17">
        <f>+C82*5</f>
        <v>3825</v>
      </c>
      <c r="H82" s="17">
        <f>+C82*6</f>
        <v>4590</v>
      </c>
      <c r="I82" s="17">
        <f>+C82*7</f>
        <v>5355</v>
      </c>
      <c r="J82" s="17"/>
      <c r="K82" s="44"/>
      <c r="L82" s="44"/>
      <c r="M82" s="44"/>
      <c r="N82" s="31">
        <f>+C85-C78</f>
        <v>110</v>
      </c>
      <c r="O82" s="50">
        <f>+C85/C78-1</f>
        <v>3.4711265383401635E-2</v>
      </c>
      <c r="P82" s="44"/>
      <c r="Q82" s="31">
        <f>+Q81</f>
        <v>728.33333333333337</v>
      </c>
      <c r="R82" s="31">
        <f>+R81</f>
        <v>36.666666666666664</v>
      </c>
    </row>
    <row r="83" spans="2:18" ht="15" hidden="1" x14ac:dyDescent="0.25">
      <c r="B83" s="10" t="s">
        <v>22</v>
      </c>
      <c r="C83" s="17">
        <f>+C82</f>
        <v>765</v>
      </c>
      <c r="D83" s="17">
        <f>+C83*2</f>
        <v>1530</v>
      </c>
      <c r="E83" s="17">
        <f>+C83*3</f>
        <v>2295</v>
      </c>
      <c r="F83" s="17">
        <f>+C83*4</f>
        <v>3060</v>
      </c>
      <c r="G83" s="17">
        <f>+C83*5</f>
        <v>3825</v>
      </c>
      <c r="H83" s="17">
        <f>+C83*6</f>
        <v>4590</v>
      </c>
      <c r="I83" s="17">
        <f>+C83*7</f>
        <v>5355</v>
      </c>
      <c r="J83" s="17"/>
      <c r="K83" s="16"/>
      <c r="L83" s="16"/>
      <c r="M83" s="16"/>
      <c r="N83" s="32"/>
      <c r="O83" s="55"/>
      <c r="P83" s="16"/>
      <c r="Q83" s="51"/>
      <c r="R83" s="52">
        <f>+SUM(Q79:R82)-C85</f>
        <v>0</v>
      </c>
    </row>
    <row r="84" spans="2:18" ht="15" hidden="1" x14ac:dyDescent="0.25">
      <c r="B84" s="10" t="s">
        <v>23</v>
      </c>
      <c r="C84" s="30">
        <f>+C83</f>
        <v>765</v>
      </c>
      <c r="D84" s="17">
        <f>+C84*2</f>
        <v>1530</v>
      </c>
      <c r="E84" s="17">
        <f>+C84*3</f>
        <v>2295</v>
      </c>
      <c r="F84" s="17">
        <f>+C84*4</f>
        <v>3060</v>
      </c>
      <c r="G84" s="17">
        <f>+C84*5</f>
        <v>3825</v>
      </c>
      <c r="H84" s="17">
        <f>+C84*6</f>
        <v>4590</v>
      </c>
      <c r="I84" s="17">
        <f>+C84*7</f>
        <v>5355</v>
      </c>
      <c r="J84" s="17"/>
      <c r="K84" s="56"/>
      <c r="L84" s="56"/>
      <c r="M84" s="56"/>
      <c r="N84" s="53"/>
      <c r="O84" s="53"/>
      <c r="P84" s="56"/>
    </row>
    <row r="85" spans="2:18" ht="15" hidden="1" x14ac:dyDescent="0.25">
      <c r="B85" s="12" t="s">
        <v>15</v>
      </c>
      <c r="C85" s="29">
        <f>+SUM(C81:C84)</f>
        <v>3279</v>
      </c>
      <c r="D85" s="19">
        <f t="shared" ref="D85:I85" si="4">SUM(D66:D69)</f>
        <v>8536</v>
      </c>
      <c r="E85" s="19">
        <f t="shared" si="4"/>
        <v>12804</v>
      </c>
      <c r="F85" s="19">
        <f t="shared" si="4"/>
        <v>17072</v>
      </c>
      <c r="G85" s="19">
        <f t="shared" si="4"/>
        <v>21340</v>
      </c>
      <c r="H85" s="19">
        <f t="shared" si="4"/>
        <v>25608</v>
      </c>
      <c r="I85" s="19">
        <f t="shared" si="4"/>
        <v>29876</v>
      </c>
      <c r="J85" s="19"/>
      <c r="K85" s="57"/>
      <c r="L85" s="57"/>
      <c r="M85" s="57"/>
      <c r="P85" s="57"/>
      <c r="Q85" s="58"/>
      <c r="R85" s="58"/>
    </row>
    <row r="86" spans="2:18" ht="14.25" customHeight="1" x14ac:dyDescent="0.2">
      <c r="B86" s="24"/>
      <c r="C86" s="83"/>
      <c r="K86" s="57"/>
      <c r="L86" s="57"/>
      <c r="M86" s="57"/>
      <c r="P86" s="57"/>
      <c r="Q86" s="58"/>
      <c r="R86" s="58"/>
    </row>
    <row r="87" spans="2:18" ht="15" x14ac:dyDescent="0.25">
      <c r="B87" s="270" t="s">
        <v>24</v>
      </c>
      <c r="C87" s="270"/>
      <c r="D87" s="270"/>
      <c r="E87" s="270"/>
      <c r="F87" s="183"/>
      <c r="G87" s="183"/>
      <c r="H87" s="183"/>
      <c r="I87" s="183"/>
      <c r="J87" s="183"/>
      <c r="K87" s="54"/>
      <c r="L87" s="54"/>
      <c r="M87" s="54"/>
      <c r="P87" s="54"/>
      <c r="Q87" s="58"/>
      <c r="R87" s="58"/>
    </row>
    <row r="88" spans="2:18" ht="15" x14ac:dyDescent="0.25">
      <c r="B88" s="23"/>
      <c r="Q88" s="58"/>
      <c r="R88" s="58"/>
    </row>
    <row r="89" spans="2:18" x14ac:dyDescent="0.2">
      <c r="B89" s="10"/>
      <c r="C89" s="11">
        <v>1</v>
      </c>
      <c r="D89" s="11">
        <v>2</v>
      </c>
      <c r="E89" s="11">
        <v>3</v>
      </c>
      <c r="F89" s="11"/>
      <c r="G89" s="11"/>
      <c r="H89" s="11"/>
      <c r="I89" s="11"/>
      <c r="J89" s="11"/>
      <c r="Q89" s="58"/>
      <c r="R89" s="58"/>
    </row>
    <row r="90" spans="2:18" ht="15" x14ac:dyDescent="0.25">
      <c r="B90" s="12"/>
      <c r="C90" s="11" t="s">
        <v>11</v>
      </c>
      <c r="D90" s="11" t="s">
        <v>12</v>
      </c>
      <c r="E90" s="11" t="s">
        <v>12</v>
      </c>
      <c r="F90" s="11"/>
      <c r="G90" s="11"/>
      <c r="H90" s="11"/>
      <c r="I90" s="11"/>
      <c r="J90" s="11"/>
      <c r="L90" s="45">
        <v>5937</v>
      </c>
      <c r="M90" s="46"/>
      <c r="N90" s="32"/>
      <c r="P90" s="46"/>
      <c r="Q90" s="43"/>
    </row>
    <row r="91" spans="2:18" ht="15.75" x14ac:dyDescent="0.25">
      <c r="B91" s="12" t="s">
        <v>13</v>
      </c>
      <c r="C91" s="197"/>
      <c r="D91" s="198"/>
      <c r="E91" s="198"/>
      <c r="F91" s="24"/>
      <c r="G91" s="24"/>
      <c r="H91" s="24"/>
      <c r="I91" s="24"/>
      <c r="J91" s="24"/>
      <c r="N91" s="47"/>
      <c r="O91" s="47"/>
      <c r="Q91" s="48"/>
    </row>
    <row r="92" spans="2:18" ht="29.25" x14ac:dyDescent="0.25">
      <c r="B92" s="234" t="s">
        <v>140</v>
      </c>
      <c r="C92" s="185">
        <v>5700</v>
      </c>
      <c r="D92" s="185">
        <f>C92*2</f>
        <v>11400</v>
      </c>
      <c r="E92" s="185">
        <f>C92*3</f>
        <v>17100</v>
      </c>
      <c r="F92" s="46"/>
      <c r="G92" s="46"/>
      <c r="H92" s="46"/>
      <c r="I92" s="46"/>
      <c r="J92" s="46"/>
    </row>
    <row r="93" spans="2:18" ht="15" x14ac:dyDescent="0.2">
      <c r="B93" s="10"/>
      <c r="C93" s="186"/>
      <c r="D93" s="186"/>
      <c r="E93" s="186"/>
      <c r="F93" s="24"/>
      <c r="G93" s="24"/>
      <c r="H93" s="24"/>
      <c r="I93" s="24"/>
      <c r="J93" s="24"/>
      <c r="Q93" s="31">
        <v>1904</v>
      </c>
    </row>
    <row r="94" spans="2:18" ht="15.75" x14ac:dyDescent="0.25">
      <c r="B94" s="12" t="s">
        <v>14</v>
      </c>
      <c r="C94" s="186"/>
      <c r="D94" s="186"/>
      <c r="E94" s="186"/>
      <c r="F94" s="24"/>
      <c r="G94" s="24"/>
      <c r="H94" s="24"/>
      <c r="I94" s="24"/>
      <c r="J94" s="24"/>
      <c r="Q94" s="31">
        <v>1409.6666666666667</v>
      </c>
      <c r="R94" s="31">
        <v>70.333333333333329</v>
      </c>
    </row>
    <row r="95" spans="2:18" ht="28.5" x14ac:dyDescent="0.2">
      <c r="B95" s="235" t="s">
        <v>141</v>
      </c>
      <c r="C95" s="236">
        <v>1904</v>
      </c>
      <c r="D95" s="237">
        <v>3538</v>
      </c>
      <c r="E95" s="237">
        <v>5307</v>
      </c>
      <c r="F95" s="44"/>
      <c r="G95" s="44"/>
      <c r="H95" s="44"/>
      <c r="I95" s="44"/>
      <c r="J95" s="44"/>
      <c r="Q95" s="31">
        <v>1409.6666666666667</v>
      </c>
      <c r="R95" s="31">
        <v>70.333333333333329</v>
      </c>
    </row>
    <row r="96" spans="2:18" ht="15" x14ac:dyDescent="0.2">
      <c r="B96" s="10" t="s">
        <v>142</v>
      </c>
      <c r="C96" s="189">
        <v>1480</v>
      </c>
      <c r="D96" s="190">
        <v>2752</v>
      </c>
      <c r="E96" s="190">
        <v>4128</v>
      </c>
      <c r="F96" s="44"/>
      <c r="G96" s="44"/>
      <c r="H96" s="44"/>
      <c r="I96" s="44"/>
      <c r="J96" s="44"/>
      <c r="N96" s="31">
        <v>211</v>
      </c>
      <c r="O96" s="50">
        <v>3.4404043698027076E-2</v>
      </c>
      <c r="Q96" s="31">
        <v>1409.6666666666667</v>
      </c>
      <c r="R96" s="31">
        <v>70.333333333333329</v>
      </c>
    </row>
    <row r="97" spans="2:30" ht="15.75" x14ac:dyDescent="0.25">
      <c r="B97" s="10" t="s">
        <v>143</v>
      </c>
      <c r="C97" s="189">
        <v>1480</v>
      </c>
      <c r="D97" s="190">
        <v>2752</v>
      </c>
      <c r="E97" s="190">
        <v>4128</v>
      </c>
      <c r="F97" s="44"/>
      <c r="G97" s="44"/>
      <c r="H97" s="44"/>
      <c r="I97" s="44"/>
      <c r="J97" s="44"/>
      <c r="N97" s="32"/>
      <c r="O97" s="55"/>
      <c r="Q97" s="51"/>
      <c r="R97" s="52">
        <v>0</v>
      </c>
    </row>
    <row r="98" spans="2:30" ht="15" x14ac:dyDescent="0.2">
      <c r="B98" s="10" t="s">
        <v>144</v>
      </c>
      <c r="C98" s="189">
        <v>1480</v>
      </c>
      <c r="D98" s="190">
        <v>2752</v>
      </c>
      <c r="E98" s="190">
        <v>4128</v>
      </c>
      <c r="F98" s="44"/>
      <c r="G98" s="44"/>
      <c r="H98" s="44"/>
      <c r="I98" s="44"/>
      <c r="J98" s="44"/>
      <c r="N98" s="53"/>
      <c r="O98" s="53"/>
    </row>
    <row r="99" spans="2:30" s="1" customFormat="1" ht="15.75" x14ac:dyDescent="0.25">
      <c r="B99" s="12" t="s">
        <v>15</v>
      </c>
      <c r="C99" s="199">
        <v>6730.8799999999992</v>
      </c>
      <c r="D99" s="192">
        <v>11794</v>
      </c>
      <c r="E99" s="192">
        <v>17691</v>
      </c>
      <c r="F99" s="18"/>
      <c r="G99" s="18"/>
      <c r="H99" s="18"/>
      <c r="I99" s="18"/>
      <c r="J99" s="18"/>
      <c r="K99" s="5"/>
      <c r="L99" s="78"/>
      <c r="M99" s="78"/>
      <c r="N99" s="75"/>
      <c r="O99" s="75"/>
      <c r="P99" s="78"/>
      <c r="Q99" s="70"/>
      <c r="R99" s="70"/>
      <c r="S99" s="69"/>
      <c r="T99" s="69"/>
      <c r="U99" s="69"/>
      <c r="V99" s="69"/>
      <c r="W99" s="69"/>
      <c r="X99" s="69"/>
      <c r="Y99" s="69"/>
      <c r="Z99" s="69"/>
      <c r="AA99" s="73"/>
      <c r="AB99" s="73"/>
      <c r="AC99" s="69"/>
      <c r="AD99" s="69"/>
    </row>
    <row r="100" spans="2:30" ht="15" x14ac:dyDescent="0.2">
      <c r="B100" s="24"/>
      <c r="C100" s="200"/>
      <c r="D100" s="201"/>
      <c r="E100" s="201"/>
      <c r="K100" s="57"/>
      <c r="L100" s="57"/>
      <c r="M100" s="57"/>
      <c r="P100" s="57"/>
      <c r="Q100" s="58"/>
      <c r="R100" s="58"/>
    </row>
    <row r="101" spans="2:30" ht="15" x14ac:dyDescent="0.25">
      <c r="B101" s="270" t="s">
        <v>70</v>
      </c>
      <c r="C101" s="270"/>
      <c r="D101" s="270"/>
      <c r="E101" s="270"/>
      <c r="F101" s="183"/>
      <c r="G101" s="183"/>
      <c r="H101" s="183"/>
      <c r="I101" s="183"/>
      <c r="J101" s="183"/>
      <c r="K101" s="54"/>
      <c r="L101" s="54"/>
      <c r="M101" s="54"/>
      <c r="P101" s="54"/>
      <c r="Q101" s="58"/>
      <c r="R101" s="58"/>
    </row>
    <row r="102" spans="2:30" ht="15.75" thickBot="1" x14ac:dyDescent="0.3">
      <c r="B102" s="24"/>
      <c r="C102" s="85"/>
      <c r="D102" s="56"/>
      <c r="E102" s="56"/>
      <c r="F102" s="56"/>
      <c r="G102" s="56"/>
      <c r="H102" s="56"/>
      <c r="I102" s="56"/>
      <c r="J102" s="56"/>
      <c r="N102" s="53"/>
      <c r="O102" s="53"/>
    </row>
    <row r="103" spans="2:30" ht="15.75" thickBot="1" x14ac:dyDescent="0.3">
      <c r="B103" s="91" t="s">
        <v>40</v>
      </c>
      <c r="C103" s="90">
        <v>0</v>
      </c>
      <c r="D103" s="21"/>
      <c r="E103" s="21"/>
      <c r="F103" s="21"/>
      <c r="G103" s="21"/>
      <c r="H103" s="21"/>
      <c r="I103" s="22"/>
      <c r="J103" s="22"/>
      <c r="K103" s="54"/>
      <c r="L103" s="54"/>
      <c r="M103" s="54"/>
      <c r="P103" s="54"/>
      <c r="Q103" s="58"/>
      <c r="R103" s="58"/>
    </row>
    <row r="104" spans="2:30" ht="15" x14ac:dyDescent="0.25">
      <c r="B104" s="24"/>
      <c r="C104" s="171"/>
      <c r="D104" s="56"/>
      <c r="E104" s="56"/>
      <c r="F104" s="56"/>
      <c r="G104" s="56"/>
      <c r="H104" s="56"/>
      <c r="I104" s="56"/>
      <c r="J104" s="56"/>
      <c r="Q104" s="58"/>
      <c r="R104" s="58"/>
    </row>
    <row r="105" spans="2:30" x14ac:dyDescent="0.2">
      <c r="B105" s="10"/>
      <c r="C105" s="11">
        <v>1</v>
      </c>
      <c r="D105" s="11">
        <v>2</v>
      </c>
      <c r="E105" s="184">
        <v>3</v>
      </c>
      <c r="F105" s="11"/>
      <c r="G105" s="11"/>
      <c r="H105" s="11"/>
      <c r="I105" s="11"/>
      <c r="J105" s="11"/>
      <c r="Q105" s="58"/>
      <c r="R105" s="58"/>
    </row>
    <row r="106" spans="2:30" ht="15" x14ac:dyDescent="0.25">
      <c r="B106" s="12"/>
      <c r="C106" s="11" t="s">
        <v>11</v>
      </c>
      <c r="D106" s="11" t="s">
        <v>12</v>
      </c>
      <c r="E106" s="184" t="s">
        <v>12</v>
      </c>
      <c r="F106" s="11"/>
      <c r="G106" s="11"/>
      <c r="H106" s="11"/>
      <c r="I106" s="11"/>
      <c r="J106" s="11"/>
      <c r="L106" s="45">
        <v>5937</v>
      </c>
      <c r="M106" s="46"/>
      <c r="N106" s="32"/>
      <c r="P106" s="46"/>
      <c r="Q106" s="43"/>
    </row>
    <row r="107" spans="2:30" ht="15" x14ac:dyDescent="0.25">
      <c r="B107" s="12" t="s">
        <v>13</v>
      </c>
      <c r="C107" s="56"/>
      <c r="D107" s="24"/>
      <c r="E107" s="24"/>
      <c r="F107" s="24"/>
      <c r="G107" s="24"/>
      <c r="H107" s="24"/>
      <c r="I107" s="24"/>
      <c r="J107" s="24"/>
      <c r="N107" s="47"/>
      <c r="O107" s="47"/>
      <c r="Q107" s="48"/>
    </row>
    <row r="108" spans="2:30" ht="29.25" x14ac:dyDescent="0.25">
      <c r="B108" s="234" t="s">
        <v>140</v>
      </c>
      <c r="C108" s="185">
        <f>C92*(1-C103)</f>
        <v>5700</v>
      </c>
      <c r="D108" s="185">
        <f>C108*2</f>
        <v>11400</v>
      </c>
      <c r="E108" s="185">
        <f>C108*3</f>
        <v>17100</v>
      </c>
      <c r="F108" s="46"/>
      <c r="G108" s="46"/>
      <c r="H108" s="46"/>
      <c r="I108" s="46"/>
      <c r="J108" s="46"/>
    </row>
    <row r="109" spans="2:30" ht="15" x14ac:dyDescent="0.2">
      <c r="B109" s="10"/>
      <c r="C109" s="186"/>
      <c r="D109" s="186"/>
      <c r="E109" s="186"/>
      <c r="F109" s="24"/>
      <c r="G109" s="24"/>
      <c r="H109" s="24"/>
      <c r="I109" s="24"/>
      <c r="J109" s="24"/>
      <c r="Q109" s="31">
        <f>+C111</f>
        <v>1769</v>
      </c>
    </row>
    <row r="110" spans="2:30" ht="15.75" x14ac:dyDescent="0.25">
      <c r="B110" s="12" t="s">
        <v>14</v>
      </c>
      <c r="C110" s="186"/>
      <c r="D110" s="186"/>
      <c r="E110" s="186"/>
      <c r="F110" s="24"/>
      <c r="G110" s="24"/>
      <c r="H110" s="24"/>
      <c r="I110" s="24"/>
      <c r="J110" s="24"/>
      <c r="Q110" s="31">
        <f>+(C108-Q109)/3</f>
        <v>1310.3333333333333</v>
      </c>
      <c r="R110" s="31">
        <f>+N112/3</f>
        <v>65.666666666666671</v>
      </c>
    </row>
    <row r="111" spans="2:30" ht="28.5" x14ac:dyDescent="0.2">
      <c r="B111" s="235" t="s">
        <v>141</v>
      </c>
      <c r="C111" s="237">
        <f>ROUND(C108*(1+$N$4)*0.3,0)</f>
        <v>1769</v>
      </c>
      <c r="D111" s="237">
        <f t="shared" ref="D111:E115" si="5">D95*(1-$C$103)</f>
        <v>3538</v>
      </c>
      <c r="E111" s="237">
        <f t="shared" si="5"/>
        <v>5307</v>
      </c>
      <c r="F111" s="44"/>
      <c r="G111" s="44"/>
      <c r="H111" s="44"/>
      <c r="I111" s="44"/>
      <c r="J111" s="44"/>
      <c r="Q111" s="31">
        <f>+Q110</f>
        <v>1310.3333333333333</v>
      </c>
      <c r="R111" s="31">
        <f>+R110</f>
        <v>65.666666666666671</v>
      </c>
    </row>
    <row r="112" spans="2:30" ht="15" x14ac:dyDescent="0.2">
      <c r="B112" s="10" t="s">
        <v>142</v>
      </c>
      <c r="C112" s="190">
        <f>+ROUND((C108*(1+$N$4)-C111)/3,0)</f>
        <v>1376</v>
      </c>
      <c r="D112" s="190">
        <f t="shared" si="5"/>
        <v>2752</v>
      </c>
      <c r="E112" s="190">
        <f t="shared" si="5"/>
        <v>4128</v>
      </c>
      <c r="F112" s="44"/>
      <c r="G112" s="44"/>
      <c r="H112" s="44"/>
      <c r="I112" s="44"/>
      <c r="J112" s="44"/>
      <c r="N112" s="31">
        <f>+C115-C108</f>
        <v>197</v>
      </c>
      <c r="O112" s="50">
        <f>+C115/C108-1</f>
        <v>3.4561403508772015E-2</v>
      </c>
      <c r="Q112" s="31">
        <f>+Q111</f>
        <v>1310.3333333333333</v>
      </c>
      <c r="R112" s="31">
        <f>+R111</f>
        <v>65.666666666666671</v>
      </c>
    </row>
    <row r="113" spans="2:18" ht="15.75" x14ac:dyDescent="0.25">
      <c r="B113" s="10" t="s">
        <v>143</v>
      </c>
      <c r="C113" s="190">
        <f>+C112</f>
        <v>1376</v>
      </c>
      <c r="D113" s="190">
        <f t="shared" si="5"/>
        <v>2752</v>
      </c>
      <c r="E113" s="190">
        <f t="shared" si="5"/>
        <v>4128</v>
      </c>
      <c r="F113" s="44"/>
      <c r="G113" s="44"/>
      <c r="H113" s="44"/>
      <c r="I113" s="44"/>
      <c r="J113" s="44"/>
      <c r="N113" s="32"/>
      <c r="O113" s="55"/>
      <c r="Q113" s="51"/>
      <c r="R113" s="52">
        <f>+SUM(Q109:R112)-C115</f>
        <v>0</v>
      </c>
    </row>
    <row r="114" spans="2:18" ht="15" x14ac:dyDescent="0.2">
      <c r="B114" s="10" t="s">
        <v>144</v>
      </c>
      <c r="C114" s="190">
        <f>+C113</f>
        <v>1376</v>
      </c>
      <c r="D114" s="190">
        <f t="shared" si="5"/>
        <v>2752</v>
      </c>
      <c r="E114" s="190">
        <f t="shared" si="5"/>
        <v>4128</v>
      </c>
      <c r="F114" s="44"/>
      <c r="G114" s="44"/>
      <c r="H114" s="44"/>
      <c r="I114" s="44"/>
      <c r="J114" s="44"/>
      <c r="N114" s="53"/>
      <c r="O114" s="53"/>
    </row>
    <row r="115" spans="2:18" ht="15.75" x14ac:dyDescent="0.25">
      <c r="B115" s="12" t="s">
        <v>15</v>
      </c>
      <c r="C115" s="199">
        <f>+SUM(C111:C114)</f>
        <v>5897</v>
      </c>
      <c r="D115" s="185">
        <f t="shared" si="5"/>
        <v>11794</v>
      </c>
      <c r="E115" s="185">
        <f t="shared" si="5"/>
        <v>17691</v>
      </c>
      <c r="F115" s="18"/>
      <c r="G115" s="18"/>
      <c r="H115" s="18"/>
      <c r="I115" s="18"/>
      <c r="J115" s="18"/>
    </row>
    <row r="116" spans="2:18" ht="15" x14ac:dyDescent="0.25">
      <c r="B116" s="24"/>
      <c r="C116" s="85"/>
      <c r="D116" s="56"/>
      <c r="E116" s="56"/>
      <c r="F116" s="56"/>
      <c r="G116" s="56"/>
      <c r="H116" s="56"/>
      <c r="I116" s="56"/>
      <c r="J116" s="56"/>
      <c r="K116" s="57"/>
      <c r="L116" s="57"/>
      <c r="M116" s="57"/>
      <c r="P116" s="57"/>
    </row>
    <row r="117" spans="2:18" ht="15" hidden="1" x14ac:dyDescent="0.25">
      <c r="B117" s="270" t="s">
        <v>25</v>
      </c>
      <c r="C117" s="270"/>
      <c r="D117" s="270"/>
      <c r="E117" s="270"/>
      <c r="F117" s="270"/>
      <c r="G117" s="270"/>
      <c r="H117" s="270"/>
      <c r="I117" s="270"/>
      <c r="J117" s="270"/>
      <c r="K117" s="57"/>
      <c r="L117" s="57"/>
      <c r="M117" s="57"/>
      <c r="P117" s="57"/>
    </row>
    <row r="118" spans="2:18" ht="15" hidden="1" x14ac:dyDescent="0.25">
      <c r="B118" s="23"/>
      <c r="K118" s="54"/>
      <c r="L118" s="54"/>
      <c r="M118" s="54"/>
      <c r="P118" s="54"/>
    </row>
    <row r="119" spans="2:18" hidden="1" x14ac:dyDescent="0.2">
      <c r="B119" s="10"/>
      <c r="C119" s="11"/>
      <c r="D119" s="11"/>
      <c r="E119" s="11"/>
      <c r="F119" s="11"/>
      <c r="G119" s="59"/>
      <c r="H119" s="86"/>
      <c r="I119" s="86"/>
      <c r="J119" s="88"/>
    </row>
    <row r="120" spans="2:18" ht="15" hidden="1" x14ac:dyDescent="0.25">
      <c r="B120" s="12"/>
      <c r="C120" s="11" t="s">
        <v>26</v>
      </c>
      <c r="D120" s="11" t="s">
        <v>27</v>
      </c>
      <c r="E120" s="11" t="s">
        <v>28</v>
      </c>
      <c r="F120" s="11" t="s">
        <v>29</v>
      </c>
      <c r="G120" s="59" t="s">
        <v>30</v>
      </c>
      <c r="H120" s="86"/>
      <c r="I120" s="87"/>
      <c r="J120" s="86"/>
      <c r="K120" s="24"/>
      <c r="L120" s="60" t="s">
        <v>32</v>
      </c>
      <c r="M120" s="61"/>
      <c r="P120" s="61"/>
    </row>
    <row r="121" spans="2:18" ht="15" hidden="1" x14ac:dyDescent="0.25">
      <c r="B121" s="12" t="s">
        <v>13</v>
      </c>
      <c r="C121" s="56"/>
      <c r="D121" s="24"/>
      <c r="E121" s="24"/>
      <c r="F121" s="24"/>
      <c r="G121" s="24"/>
      <c r="H121" s="24"/>
      <c r="I121" s="24"/>
      <c r="J121" s="42"/>
      <c r="K121" s="32"/>
      <c r="L121" s="46">
        <f>+L135/1.16*1.1</f>
        <v>2218.9655172413795</v>
      </c>
      <c r="M121" s="55"/>
      <c r="N121" s="31">
        <f>+ROUND((C122*$N$4),0)</f>
        <v>78</v>
      </c>
      <c r="O121" s="50">
        <f>+C129/C122-1</f>
        <v>3.539823008849563E-2</v>
      </c>
      <c r="P121" s="55"/>
      <c r="Q121" s="32"/>
      <c r="R121" s="32"/>
    </row>
    <row r="122" spans="2:18" ht="15" hidden="1" x14ac:dyDescent="0.25">
      <c r="B122" s="12" t="s">
        <v>31</v>
      </c>
      <c r="C122" s="14">
        <f>+[1]A!C87</f>
        <v>2260</v>
      </c>
      <c r="D122" s="14">
        <f>+[1]A!D87</f>
        <v>3700</v>
      </c>
      <c r="E122" s="14">
        <v>3700</v>
      </c>
      <c r="F122" s="14">
        <v>3700</v>
      </c>
      <c r="G122" s="14">
        <v>3700</v>
      </c>
      <c r="H122" s="46"/>
      <c r="J122" s="24"/>
      <c r="K122" s="32"/>
      <c r="L122" s="46">
        <f>+L136/1.16*1.1</f>
        <v>3630.0000000000005</v>
      </c>
      <c r="M122" s="55"/>
      <c r="N122" s="31">
        <f>+ROUND((D122*$N$4),0)</f>
        <v>128</v>
      </c>
      <c r="O122" s="50">
        <f>+D129/D122-1</f>
        <v>3.4594594594594685E-2</v>
      </c>
      <c r="P122" s="55"/>
      <c r="Q122" s="265" t="s">
        <v>26</v>
      </c>
      <c r="R122" s="265"/>
    </row>
    <row r="123" spans="2:18" ht="15" hidden="1" x14ac:dyDescent="0.25">
      <c r="B123" s="10"/>
      <c r="C123" s="15"/>
      <c r="D123" s="15"/>
      <c r="E123" s="15"/>
      <c r="F123" s="15"/>
      <c r="G123" s="15"/>
      <c r="H123" s="24"/>
      <c r="K123" s="32"/>
      <c r="L123" s="46">
        <f>+L122</f>
        <v>3630.0000000000005</v>
      </c>
      <c r="M123" s="55"/>
      <c r="N123" s="31">
        <f>+ROUND((E122*$N$4),0)</f>
        <v>128</v>
      </c>
      <c r="O123" s="50">
        <f>+E129/E122-1</f>
        <v>3.4594594594594685E-2</v>
      </c>
      <c r="P123" s="55"/>
      <c r="Q123" s="31">
        <f>+C125</f>
        <v>585</v>
      </c>
    </row>
    <row r="124" spans="2:18" ht="15" hidden="1" x14ac:dyDescent="0.25">
      <c r="B124" s="12" t="s">
        <v>14</v>
      </c>
      <c r="C124" s="15"/>
      <c r="D124" s="15"/>
      <c r="E124" s="15"/>
      <c r="F124" s="15"/>
      <c r="G124" s="15"/>
      <c r="H124" s="24"/>
      <c r="K124" s="32"/>
      <c r="L124" s="46">
        <f>+L123</f>
        <v>3630.0000000000005</v>
      </c>
      <c r="M124" s="55"/>
      <c r="N124" s="31">
        <f>+ROUND((F122*$N$4),0)</f>
        <v>128</v>
      </c>
      <c r="O124" s="50">
        <f>+F129/F122-1</f>
        <v>3.4594594594594685E-2</v>
      </c>
      <c r="P124" s="55"/>
      <c r="Q124" s="31">
        <f>+(C122-Q123)/3</f>
        <v>558.33333333333337</v>
      </c>
      <c r="R124" s="31">
        <f>+N121/3</f>
        <v>26</v>
      </c>
    </row>
    <row r="125" spans="2:18" ht="15" hidden="1" x14ac:dyDescent="0.25">
      <c r="B125" s="10" t="s">
        <v>31</v>
      </c>
      <c r="C125" s="17">
        <f>+[1]A!C90</f>
        <v>585</v>
      </c>
      <c r="D125" s="17">
        <f>+[1]A!D90</f>
        <v>957</v>
      </c>
      <c r="E125" s="17">
        <f t="shared" ref="E125:G128" si="6">+D125</f>
        <v>957</v>
      </c>
      <c r="F125" s="17">
        <f t="shared" si="6"/>
        <v>957</v>
      </c>
      <c r="G125" s="17">
        <f t="shared" si="6"/>
        <v>957</v>
      </c>
      <c r="H125" s="44"/>
      <c r="K125" s="32"/>
      <c r="L125" s="46">
        <f>+L124</f>
        <v>3630.0000000000005</v>
      </c>
      <c r="M125" s="55"/>
      <c r="N125" s="31">
        <f>+ROUND((G122*$N$4),0)</f>
        <v>128</v>
      </c>
      <c r="O125" s="50">
        <f>+(G129/G122)-1</f>
        <v>3.4594594594594685E-2</v>
      </c>
      <c r="P125" s="55"/>
      <c r="Q125" s="31">
        <f>+Q124</f>
        <v>558.33333333333337</v>
      </c>
      <c r="R125" s="31">
        <f>+R124</f>
        <v>26</v>
      </c>
    </row>
    <row r="126" spans="2:18" ht="15" hidden="1" x14ac:dyDescent="0.25">
      <c r="B126" s="10" t="s">
        <v>33</v>
      </c>
      <c r="C126" s="17">
        <f t="shared" ref="C126:D128" si="7">+C125</f>
        <v>585</v>
      </c>
      <c r="D126" s="17">
        <f t="shared" si="7"/>
        <v>957</v>
      </c>
      <c r="E126" s="17">
        <f t="shared" si="6"/>
        <v>957</v>
      </c>
      <c r="F126" s="17">
        <f t="shared" si="6"/>
        <v>957</v>
      </c>
      <c r="G126" s="17">
        <f t="shared" si="6"/>
        <v>957</v>
      </c>
      <c r="H126" s="44"/>
      <c r="K126" s="46"/>
      <c r="L126" s="46"/>
      <c r="M126" s="46"/>
      <c r="P126" s="46"/>
      <c r="Q126" s="31">
        <f>+Q125</f>
        <v>558.33333333333337</v>
      </c>
      <c r="R126" s="31">
        <f>+R125</f>
        <v>26</v>
      </c>
    </row>
    <row r="127" spans="2:18" hidden="1" x14ac:dyDescent="0.2">
      <c r="B127" s="10" t="s">
        <v>34</v>
      </c>
      <c r="C127" s="17">
        <f t="shared" si="7"/>
        <v>585</v>
      </c>
      <c r="D127" s="17">
        <f t="shared" si="7"/>
        <v>957</v>
      </c>
      <c r="E127" s="17">
        <f t="shared" si="6"/>
        <v>957</v>
      </c>
      <c r="F127" s="17">
        <f t="shared" si="6"/>
        <v>957</v>
      </c>
      <c r="G127" s="17">
        <f t="shared" si="6"/>
        <v>957</v>
      </c>
      <c r="H127" s="44"/>
      <c r="I127" s="44"/>
      <c r="R127" s="52">
        <f>+SUM(Q123:R126)-C129</f>
        <v>-1.9999999999995453</v>
      </c>
    </row>
    <row r="128" spans="2:18" hidden="1" x14ac:dyDescent="0.2">
      <c r="B128" s="10" t="s">
        <v>35</v>
      </c>
      <c r="C128" s="17">
        <f t="shared" si="7"/>
        <v>585</v>
      </c>
      <c r="D128" s="17">
        <f t="shared" si="7"/>
        <v>957</v>
      </c>
      <c r="E128" s="17">
        <f t="shared" si="6"/>
        <v>957</v>
      </c>
      <c r="F128" s="17">
        <f t="shared" si="6"/>
        <v>957</v>
      </c>
      <c r="G128" s="17">
        <f t="shared" si="6"/>
        <v>957</v>
      </c>
      <c r="J128" s="44"/>
      <c r="Q128" s="265" t="s">
        <v>37</v>
      </c>
      <c r="R128" s="265"/>
    </row>
    <row r="129" spans="2:19" ht="15" hidden="1" x14ac:dyDescent="0.25">
      <c r="B129" s="12" t="s">
        <v>36</v>
      </c>
      <c r="C129" s="19">
        <f>+SUM(C125:C128)</f>
        <v>2340</v>
      </c>
      <c r="D129" s="19">
        <f>+SUM(D125:D128)</f>
        <v>3828</v>
      </c>
      <c r="E129" s="19">
        <f>+SUM(E125:E128)</f>
        <v>3828</v>
      </c>
      <c r="F129" s="19">
        <f>+SUM(F125:F128)</f>
        <v>3828</v>
      </c>
      <c r="G129" s="19">
        <f>+SUM(G125:G128)</f>
        <v>3828</v>
      </c>
      <c r="Q129" s="31">
        <f>+D125</f>
        <v>957</v>
      </c>
      <c r="R129" s="32"/>
    </row>
    <row r="130" spans="2:19" s="37" customFormat="1" hidden="1" x14ac:dyDescent="0.2">
      <c r="B130" s="9"/>
      <c r="C130" s="9"/>
      <c r="D130" s="9"/>
      <c r="E130" s="9"/>
      <c r="F130" s="9"/>
      <c r="G130" s="9"/>
      <c r="H130" s="9"/>
      <c r="I130" s="9"/>
      <c r="J130" s="9"/>
      <c r="M130" s="9"/>
      <c r="O130" s="9"/>
      <c r="P130" s="9"/>
      <c r="Q130" s="31">
        <f>+(D122-D125)/3</f>
        <v>914.33333333333337</v>
      </c>
      <c r="R130" s="31">
        <f>+N122/3</f>
        <v>42.666666666666664</v>
      </c>
      <c r="S130" s="9"/>
    </row>
    <row r="131" spans="2:19" s="37" customFormat="1" ht="15" hidden="1" x14ac:dyDescent="0.25">
      <c r="B131" s="270" t="s">
        <v>38</v>
      </c>
      <c r="C131" s="270"/>
      <c r="D131" s="270"/>
      <c r="E131" s="270"/>
      <c r="F131" s="270"/>
      <c r="G131" s="270"/>
      <c r="H131" s="270"/>
      <c r="I131" s="270"/>
      <c r="J131" s="270"/>
      <c r="M131" s="9"/>
      <c r="O131" s="9"/>
      <c r="P131" s="9"/>
      <c r="Q131" s="64">
        <f>+Q130</f>
        <v>914.33333333333337</v>
      </c>
      <c r="R131" s="64">
        <f>+R130</f>
        <v>42.666666666666664</v>
      </c>
      <c r="S131" s="9"/>
    </row>
    <row r="132" spans="2:19" ht="15" hidden="1" x14ac:dyDescent="0.25">
      <c r="B132" s="62"/>
      <c r="C132" s="62"/>
      <c r="D132" s="62"/>
      <c r="E132" s="62"/>
      <c r="F132" s="62"/>
      <c r="G132" s="62"/>
      <c r="H132" s="62"/>
      <c r="I132" s="62"/>
      <c r="J132" s="37"/>
      <c r="Q132" s="31">
        <f>+Q131</f>
        <v>914.33333333333337</v>
      </c>
      <c r="R132" s="31">
        <f>+R131</f>
        <v>42.666666666666664</v>
      </c>
    </row>
    <row r="133" spans="2:19" ht="15" hidden="1" x14ac:dyDescent="0.25">
      <c r="B133" s="63"/>
      <c r="C133" s="63"/>
      <c r="D133" s="63"/>
      <c r="E133" s="63"/>
      <c r="F133" s="63"/>
      <c r="G133" s="63"/>
      <c r="H133" s="89"/>
      <c r="I133" s="89"/>
      <c r="J133" s="88"/>
      <c r="R133" s="52">
        <f>+SUM(Q129:R132)-D129</f>
        <v>0</v>
      </c>
    </row>
    <row r="134" spans="2:19" ht="15" hidden="1" x14ac:dyDescent="0.25">
      <c r="B134" s="12"/>
      <c r="C134" s="11" t="s">
        <v>26</v>
      </c>
      <c r="D134" s="11" t="s">
        <v>27</v>
      </c>
      <c r="E134" s="11" t="s">
        <v>28</v>
      </c>
      <c r="F134" s="11" t="s">
        <v>29</v>
      </c>
      <c r="G134" s="59" t="s">
        <v>30</v>
      </c>
      <c r="H134" s="86"/>
      <c r="I134" s="87"/>
      <c r="J134" s="88"/>
      <c r="L134" s="60" t="s">
        <v>32</v>
      </c>
      <c r="N134" s="14"/>
      <c r="O134" s="14"/>
      <c r="R134" s="32"/>
    </row>
    <row r="135" spans="2:19" ht="15" hidden="1" x14ac:dyDescent="0.25">
      <c r="B135" s="12" t="s">
        <v>13</v>
      </c>
      <c r="C135" s="56"/>
      <c r="D135" s="24"/>
      <c r="E135" s="24"/>
      <c r="F135" s="24"/>
      <c r="G135" s="24"/>
      <c r="H135" s="24"/>
      <c r="I135" s="24"/>
      <c r="L135" s="65">
        <v>2340</v>
      </c>
      <c r="N135" s="31">
        <f>+ROUND((C136*$N$4),0)</f>
        <v>82</v>
      </c>
      <c r="O135" s="50">
        <f>+C143/C136-1</f>
        <v>3.7288135593220417E-2</v>
      </c>
    </row>
    <row r="136" spans="2:19" ht="15" hidden="1" x14ac:dyDescent="0.25">
      <c r="B136" s="12" t="s">
        <v>19</v>
      </c>
      <c r="C136" s="14">
        <f>+[1]A!C101</f>
        <v>2360</v>
      </c>
      <c r="D136" s="14">
        <f>+[1]A!D101</f>
        <v>3865</v>
      </c>
      <c r="E136" s="14">
        <f>D136</f>
        <v>3865</v>
      </c>
      <c r="F136" s="14">
        <f>D136</f>
        <v>3865</v>
      </c>
      <c r="G136" s="14">
        <f>D136</f>
        <v>3865</v>
      </c>
      <c r="H136" s="46"/>
      <c r="L136" s="65">
        <v>3828</v>
      </c>
      <c r="N136" s="31">
        <f>+ROUND((D136*$N$4),0)</f>
        <v>134</v>
      </c>
      <c r="O136" s="50">
        <f>+D143/D136-1</f>
        <v>2.0514877102199223</v>
      </c>
      <c r="Q136" s="265" t="s">
        <v>26</v>
      </c>
      <c r="R136" s="265"/>
    </row>
    <row r="137" spans="2:19" ht="15" hidden="1" x14ac:dyDescent="0.25">
      <c r="B137" s="10"/>
      <c r="C137" s="15"/>
      <c r="D137" s="15"/>
      <c r="E137" s="15"/>
      <c r="F137" s="15"/>
      <c r="G137" s="15"/>
      <c r="H137" s="24"/>
      <c r="L137" s="65">
        <f>+L136</f>
        <v>3828</v>
      </c>
      <c r="N137" s="31">
        <f>+ROUND((E136*$N$4),0)</f>
        <v>134</v>
      </c>
      <c r="O137" s="50">
        <f>+E143/E136-1</f>
        <v>3.5772315653298836</v>
      </c>
      <c r="Q137" s="31">
        <f>+C139</f>
        <v>612</v>
      </c>
    </row>
    <row r="138" spans="2:19" ht="15" hidden="1" x14ac:dyDescent="0.25">
      <c r="B138" s="12" t="s">
        <v>14</v>
      </c>
      <c r="C138" s="15"/>
      <c r="D138" s="15"/>
      <c r="E138" s="15"/>
      <c r="F138" s="15"/>
      <c r="G138" s="15"/>
      <c r="H138" s="24"/>
      <c r="L138" s="65">
        <f>+L137</f>
        <v>3828</v>
      </c>
      <c r="N138" s="31">
        <f>+ROUND((F136*$N$4),0)</f>
        <v>134</v>
      </c>
      <c r="O138" s="50">
        <f>+F143/F136-1</f>
        <v>-1</v>
      </c>
      <c r="Q138" s="31">
        <f>+(C136-Q137)/3</f>
        <v>582.66666666666663</v>
      </c>
      <c r="R138" s="31">
        <f>+N135/3</f>
        <v>27.333333333333332</v>
      </c>
    </row>
    <row r="139" spans="2:19" ht="15" hidden="1" x14ac:dyDescent="0.25">
      <c r="B139" s="10" t="s">
        <v>20</v>
      </c>
      <c r="C139" s="17">
        <f>+[1]A!C104</f>
        <v>612</v>
      </c>
      <c r="D139" s="17">
        <f>+[1]A!D104</f>
        <v>1000</v>
      </c>
      <c r="E139" s="17">
        <f t="shared" ref="E139:G142" si="8">+D139</f>
        <v>1000</v>
      </c>
      <c r="F139" s="17">
        <f t="shared" si="8"/>
        <v>1000</v>
      </c>
      <c r="G139" s="17">
        <f t="shared" si="8"/>
        <v>1000</v>
      </c>
      <c r="H139" s="44"/>
      <c r="L139" s="65">
        <f>+L138</f>
        <v>3828</v>
      </c>
      <c r="N139" s="31">
        <f>+ROUND((G136*$N$4),0)</f>
        <v>134</v>
      </c>
      <c r="O139" s="50">
        <f>+(G143/G136)-1</f>
        <v>-1</v>
      </c>
      <c r="Q139" s="31">
        <f>+Q138</f>
        <v>582.66666666666663</v>
      </c>
      <c r="R139" s="31">
        <f>+R138</f>
        <v>27.333333333333332</v>
      </c>
    </row>
    <row r="140" spans="2:19" hidden="1" x14ac:dyDescent="0.2">
      <c r="B140" s="10" t="s">
        <v>21</v>
      </c>
      <c r="C140" s="17">
        <f t="shared" ref="C140:D142" si="9">+C139</f>
        <v>612</v>
      </c>
      <c r="D140" s="17">
        <f t="shared" si="9"/>
        <v>1000</v>
      </c>
      <c r="E140" s="17">
        <f t="shared" si="8"/>
        <v>1000</v>
      </c>
      <c r="F140" s="17">
        <f t="shared" si="8"/>
        <v>1000</v>
      </c>
      <c r="G140" s="17">
        <f t="shared" si="8"/>
        <v>1000</v>
      </c>
      <c r="H140" s="44"/>
      <c r="Q140" s="31">
        <f>+Q139</f>
        <v>582.66666666666663</v>
      </c>
      <c r="R140" s="31">
        <f>+R139</f>
        <v>27.333333333333332</v>
      </c>
    </row>
    <row r="141" spans="2:19" hidden="1" x14ac:dyDescent="0.2">
      <c r="B141" s="10" t="s">
        <v>22</v>
      </c>
      <c r="C141" s="17">
        <f t="shared" si="9"/>
        <v>612</v>
      </c>
      <c r="D141" s="17">
        <f t="shared" si="9"/>
        <v>1000</v>
      </c>
      <c r="E141" s="17">
        <f t="shared" si="8"/>
        <v>1000</v>
      </c>
      <c r="F141" s="17">
        <f t="shared" si="8"/>
        <v>1000</v>
      </c>
      <c r="G141" s="17">
        <f t="shared" si="8"/>
        <v>1000</v>
      </c>
      <c r="H141" s="44"/>
      <c r="I141" s="44"/>
      <c r="R141" s="52">
        <f>+SUM(Q137:R140)-C143</f>
        <v>-6</v>
      </c>
    </row>
    <row r="142" spans="2:19" hidden="1" x14ac:dyDescent="0.2">
      <c r="B142" s="10" t="s">
        <v>23</v>
      </c>
      <c r="C142" s="17">
        <f t="shared" si="9"/>
        <v>612</v>
      </c>
      <c r="D142" s="17">
        <f t="shared" si="9"/>
        <v>1000</v>
      </c>
      <c r="E142" s="17">
        <f t="shared" si="8"/>
        <v>1000</v>
      </c>
      <c r="F142" s="17">
        <f t="shared" si="8"/>
        <v>1000</v>
      </c>
      <c r="G142" s="17">
        <f t="shared" si="8"/>
        <v>1000</v>
      </c>
      <c r="Q142" s="265" t="s">
        <v>37</v>
      </c>
      <c r="R142" s="265"/>
    </row>
    <row r="143" spans="2:19" ht="15" hidden="1" x14ac:dyDescent="0.25">
      <c r="B143" s="12" t="s">
        <v>36</v>
      </c>
      <c r="C143" s="84">
        <f>+SUM(C139:C142)</f>
        <v>2448</v>
      </c>
      <c r="D143" s="19">
        <f>SUM(D111:D114)</f>
        <v>11794</v>
      </c>
      <c r="E143" s="19">
        <f>SUM(E111:E114)</f>
        <v>17691</v>
      </c>
      <c r="F143" s="19"/>
      <c r="G143" s="19"/>
      <c r="Q143" s="31">
        <f>+D139</f>
        <v>1000</v>
      </c>
      <c r="R143" s="32"/>
    </row>
    <row r="144" spans="2:19" hidden="1" x14ac:dyDescent="0.2">
      <c r="C144" s="83"/>
      <c r="K144" s="37"/>
      <c r="L144" s="37"/>
      <c r="N144" s="37"/>
      <c r="Q144" s="31">
        <f>+(D136-D139)/3</f>
        <v>955</v>
      </c>
      <c r="R144" s="31">
        <f>+N136/3</f>
        <v>44.666666666666664</v>
      </c>
    </row>
    <row r="145" spans="1:30" ht="15" hidden="1" x14ac:dyDescent="0.25">
      <c r="B145" s="270" t="s">
        <v>39</v>
      </c>
      <c r="C145" s="270"/>
      <c r="D145" s="270"/>
      <c r="E145" s="270"/>
      <c r="F145" s="270"/>
      <c r="G145" s="270"/>
      <c r="H145" s="270"/>
      <c r="I145" s="270"/>
      <c r="J145" s="270"/>
      <c r="K145" s="37"/>
      <c r="L145" s="37"/>
      <c r="N145" s="37"/>
      <c r="Q145" s="64">
        <f>+Q144</f>
        <v>955</v>
      </c>
      <c r="R145" s="64">
        <f>+R144</f>
        <v>44.666666666666664</v>
      </c>
    </row>
    <row r="146" spans="1:30" ht="15" hidden="1" x14ac:dyDescent="0.25">
      <c r="B146" s="66"/>
      <c r="C146" s="66"/>
      <c r="D146" s="66"/>
      <c r="E146" s="66"/>
      <c r="F146" s="66"/>
      <c r="G146" s="66"/>
      <c r="H146" s="66"/>
      <c r="I146" s="66"/>
      <c r="Q146" s="31">
        <f>+Q145</f>
        <v>955</v>
      </c>
      <c r="R146" s="31">
        <f>+R145</f>
        <v>44.666666666666664</v>
      </c>
    </row>
    <row r="147" spans="1:30" ht="15" hidden="1" x14ac:dyDescent="0.25">
      <c r="B147" s="63"/>
      <c r="C147" s="11">
        <v>1</v>
      </c>
      <c r="D147" s="11">
        <v>2</v>
      </c>
      <c r="E147" s="11">
        <v>3</v>
      </c>
      <c r="F147" s="89"/>
      <c r="G147" s="89"/>
      <c r="H147" s="89"/>
      <c r="I147" s="89"/>
      <c r="J147" s="88"/>
      <c r="Q147" s="58"/>
      <c r="R147" s="58"/>
    </row>
    <row r="148" spans="1:30" ht="15" hidden="1" x14ac:dyDescent="0.25">
      <c r="B148" s="12"/>
      <c r="C148" s="11" t="s">
        <v>11</v>
      </c>
      <c r="D148" s="11" t="s">
        <v>12</v>
      </c>
      <c r="E148" s="11" t="s">
        <v>12</v>
      </c>
      <c r="F148" s="86"/>
      <c r="G148" s="87"/>
      <c r="H148" s="86"/>
      <c r="I148" s="87"/>
      <c r="J148" s="88"/>
      <c r="L148" s="45">
        <v>3089.08</v>
      </c>
      <c r="M148" s="46"/>
      <c r="N148" s="32"/>
      <c r="P148" s="46"/>
      <c r="Q148" s="43"/>
    </row>
    <row r="149" spans="1:30" ht="15" hidden="1" x14ac:dyDescent="0.25">
      <c r="B149" s="12" t="s">
        <v>13</v>
      </c>
      <c r="C149" s="56"/>
      <c r="D149" s="24"/>
      <c r="E149" s="24"/>
      <c r="F149" s="24"/>
      <c r="G149" s="24"/>
      <c r="H149" s="24"/>
      <c r="I149" s="24"/>
      <c r="J149" s="24"/>
      <c r="N149" s="47"/>
      <c r="O149" s="47"/>
      <c r="Q149" s="48"/>
    </row>
    <row r="150" spans="1:30" ht="15" hidden="1" x14ac:dyDescent="0.25">
      <c r="B150" s="12" t="s">
        <v>19</v>
      </c>
      <c r="C150" s="14">
        <v>3190</v>
      </c>
      <c r="D150" s="14">
        <v>6380</v>
      </c>
      <c r="E150" s="14">
        <v>9570</v>
      </c>
      <c r="F150" s="46"/>
      <c r="G150" s="46"/>
      <c r="H150" s="46"/>
      <c r="I150" s="46"/>
      <c r="J150" s="46"/>
    </row>
    <row r="151" spans="1:30" hidden="1" x14ac:dyDescent="0.2">
      <c r="B151" s="10"/>
      <c r="C151" s="15"/>
      <c r="D151" s="15"/>
      <c r="E151" s="15"/>
      <c r="F151" s="24"/>
      <c r="G151" s="24"/>
      <c r="H151" s="24"/>
      <c r="I151" s="24"/>
      <c r="J151" s="24"/>
      <c r="Q151" s="31">
        <v>825</v>
      </c>
    </row>
    <row r="152" spans="1:30" ht="15" hidden="1" x14ac:dyDescent="0.25">
      <c r="B152" s="12" t="s">
        <v>14</v>
      </c>
      <c r="C152" s="170"/>
      <c r="D152" s="15"/>
      <c r="E152" s="15"/>
      <c r="F152" s="24"/>
      <c r="G152" s="24"/>
      <c r="H152" s="24"/>
      <c r="I152" s="24"/>
      <c r="J152" s="24"/>
      <c r="Q152" s="31">
        <v>788.33333333333337</v>
      </c>
      <c r="R152" s="31">
        <v>36.666666666666664</v>
      </c>
    </row>
    <row r="153" spans="1:30" hidden="1" x14ac:dyDescent="0.2">
      <c r="B153" s="10" t="s">
        <v>20</v>
      </c>
      <c r="C153" s="30">
        <v>825</v>
      </c>
      <c r="D153" s="17">
        <v>1650</v>
      </c>
      <c r="E153" s="17">
        <v>2475</v>
      </c>
      <c r="F153" s="44"/>
      <c r="G153" s="44"/>
      <c r="H153" s="44"/>
      <c r="I153" s="44"/>
      <c r="J153" s="44"/>
      <c r="Q153" s="31">
        <v>788.33333333333337</v>
      </c>
      <c r="R153" s="31">
        <v>36.666666666666664</v>
      </c>
    </row>
    <row r="154" spans="1:30" hidden="1" x14ac:dyDescent="0.2">
      <c r="B154" s="10" t="s">
        <v>21</v>
      </c>
      <c r="C154" s="30">
        <v>825</v>
      </c>
      <c r="D154" s="17">
        <v>1650</v>
      </c>
      <c r="E154" s="17">
        <v>2475</v>
      </c>
      <c r="F154" s="44"/>
      <c r="G154" s="44"/>
      <c r="H154" s="44"/>
      <c r="I154" s="44"/>
      <c r="J154" s="44"/>
      <c r="N154" s="31">
        <v>110</v>
      </c>
      <c r="O154" s="50">
        <v>3.4482758620689724E-2</v>
      </c>
      <c r="Q154" s="31">
        <v>788.33333333333337</v>
      </c>
      <c r="R154" s="31">
        <v>36.666666666666664</v>
      </c>
    </row>
    <row r="155" spans="1:30" ht="15" hidden="1" x14ac:dyDescent="0.25">
      <c r="B155" s="10" t="s">
        <v>22</v>
      </c>
      <c r="C155" s="30">
        <v>825</v>
      </c>
      <c r="D155" s="17">
        <v>1650</v>
      </c>
      <c r="E155" s="17">
        <v>2475</v>
      </c>
      <c r="F155" s="44"/>
      <c r="G155" s="44"/>
      <c r="H155" s="44"/>
      <c r="I155" s="44"/>
      <c r="J155" s="44"/>
      <c r="N155" s="32"/>
      <c r="O155" s="55"/>
      <c r="Q155" s="51"/>
      <c r="R155" s="52">
        <v>0</v>
      </c>
    </row>
    <row r="156" spans="1:30" s="37" customFormat="1" ht="15" hidden="1" x14ac:dyDescent="0.25">
      <c r="A156" s="9"/>
      <c r="B156" s="10" t="s">
        <v>23</v>
      </c>
      <c r="C156" s="30">
        <v>825</v>
      </c>
      <c r="D156" s="17">
        <v>1650</v>
      </c>
      <c r="E156" s="17">
        <v>2475</v>
      </c>
      <c r="F156" s="44"/>
      <c r="G156" s="44"/>
      <c r="H156" s="44"/>
      <c r="I156" s="44"/>
      <c r="J156" s="44"/>
      <c r="O156" s="92"/>
      <c r="Q156" s="93"/>
      <c r="R156" s="64"/>
      <c r="S156" s="9"/>
    </row>
    <row r="157" spans="1:30" s="6" customFormat="1" ht="15" hidden="1" x14ac:dyDescent="0.25">
      <c r="A157" s="1"/>
      <c r="B157" s="12" t="s">
        <v>36</v>
      </c>
      <c r="C157" s="84">
        <v>3300</v>
      </c>
      <c r="D157" s="19">
        <v>6600</v>
      </c>
      <c r="E157" s="19">
        <v>9900</v>
      </c>
      <c r="F157" s="18"/>
      <c r="G157" s="18"/>
      <c r="H157" s="18"/>
      <c r="I157" s="18"/>
      <c r="J157" s="18"/>
      <c r="K157" s="94"/>
      <c r="L157" s="95"/>
      <c r="M157" s="95"/>
      <c r="N157" s="96"/>
      <c r="O157" s="96"/>
      <c r="P157" s="95"/>
      <c r="Q157" s="97"/>
      <c r="R157" s="97"/>
      <c r="S157" s="69"/>
      <c r="T157" s="98"/>
      <c r="U157" s="98"/>
      <c r="V157" s="98"/>
      <c r="W157" s="98"/>
      <c r="X157" s="98"/>
      <c r="Y157" s="98"/>
      <c r="Z157" s="98"/>
      <c r="AA157" s="99"/>
      <c r="AB157" s="99"/>
      <c r="AC157" s="98"/>
      <c r="AD157" s="98"/>
    </row>
    <row r="158" spans="1:30" hidden="1" x14ac:dyDescent="0.2">
      <c r="C158" s="83"/>
      <c r="K158" s="37"/>
      <c r="L158" s="37"/>
      <c r="N158" s="37"/>
      <c r="Q158" s="31">
        <f>+(D150-D153)/3</f>
        <v>1576.6666666666667</v>
      </c>
      <c r="R158" s="31">
        <f>+N150/3</f>
        <v>0</v>
      </c>
    </row>
    <row r="159" spans="1:30" ht="15" hidden="1" x14ac:dyDescent="0.25">
      <c r="B159" s="270" t="s">
        <v>71</v>
      </c>
      <c r="C159" s="270"/>
      <c r="D159" s="270"/>
      <c r="E159" s="270"/>
      <c r="F159" s="270"/>
      <c r="G159" s="270"/>
      <c r="H159" s="270"/>
      <c r="I159" s="270"/>
      <c r="J159" s="270"/>
      <c r="K159" s="37"/>
      <c r="L159" s="37"/>
      <c r="N159" s="37"/>
      <c r="Q159" s="64">
        <f>+Q158</f>
        <v>1576.6666666666667</v>
      </c>
      <c r="R159" s="64">
        <f>+R158</f>
        <v>0</v>
      </c>
    </row>
    <row r="160" spans="1:30" s="37" customFormat="1" ht="15.75" hidden="1" thickBot="1" x14ac:dyDescent="0.3">
      <c r="A160" s="9"/>
      <c r="B160" s="67"/>
      <c r="C160" s="84"/>
      <c r="D160" s="19"/>
      <c r="E160" s="19"/>
      <c r="F160" s="18"/>
      <c r="G160" s="18"/>
      <c r="H160" s="18"/>
      <c r="I160" s="18"/>
      <c r="J160" s="18"/>
      <c r="O160" s="92"/>
      <c r="Q160" s="93"/>
      <c r="R160" s="64"/>
      <c r="S160" s="9"/>
    </row>
    <row r="161" spans="1:19" s="37" customFormat="1" ht="15.75" hidden="1" thickBot="1" x14ac:dyDescent="0.3">
      <c r="B161" s="91" t="s">
        <v>40</v>
      </c>
      <c r="C161" s="90">
        <v>0</v>
      </c>
      <c r="D161" s="21"/>
      <c r="E161" s="21"/>
      <c r="F161" s="21"/>
      <c r="G161" s="21"/>
      <c r="H161" s="21"/>
      <c r="I161" s="22"/>
      <c r="J161" s="22"/>
      <c r="O161" s="92"/>
      <c r="Q161" s="93"/>
      <c r="R161" s="64"/>
      <c r="S161" s="9"/>
    </row>
    <row r="162" spans="1:19" s="37" customFormat="1" ht="15" hidden="1" x14ac:dyDescent="0.25">
      <c r="B162" s="67"/>
      <c r="C162" s="172"/>
      <c r="D162" s="19"/>
      <c r="E162" s="19"/>
      <c r="F162" s="18"/>
      <c r="G162" s="18"/>
      <c r="H162" s="18"/>
      <c r="I162" s="18"/>
      <c r="J162" s="18"/>
      <c r="O162" s="92"/>
      <c r="Q162" s="93"/>
      <c r="R162" s="64"/>
      <c r="S162" s="9"/>
    </row>
    <row r="163" spans="1:19" s="37" customFormat="1" ht="15" hidden="1" x14ac:dyDescent="0.25">
      <c r="B163" s="63"/>
      <c r="C163" s="11">
        <v>1</v>
      </c>
      <c r="D163" s="11">
        <v>2</v>
      </c>
      <c r="E163" s="11">
        <v>3</v>
      </c>
      <c r="F163" s="89"/>
      <c r="G163" s="89"/>
      <c r="H163" s="89"/>
      <c r="I163" s="89"/>
      <c r="J163" s="88"/>
      <c r="O163" s="92"/>
      <c r="Q163" s="93"/>
      <c r="R163" s="64"/>
      <c r="S163" s="9"/>
    </row>
    <row r="164" spans="1:19" s="37" customFormat="1" ht="15" hidden="1" x14ac:dyDescent="0.25">
      <c r="B164" s="12"/>
      <c r="C164" s="11" t="s">
        <v>11</v>
      </c>
      <c r="D164" s="11" t="s">
        <v>12</v>
      </c>
      <c r="E164" s="11" t="s">
        <v>12</v>
      </c>
      <c r="F164" s="86"/>
      <c r="G164" s="87"/>
      <c r="H164" s="86"/>
      <c r="I164" s="87"/>
      <c r="J164" s="88"/>
      <c r="O164" s="92"/>
      <c r="Q164" s="93"/>
      <c r="R164" s="64"/>
      <c r="S164" s="9"/>
    </row>
    <row r="165" spans="1:19" s="37" customFormat="1" ht="15" hidden="1" x14ac:dyDescent="0.25">
      <c r="B165" s="12" t="s">
        <v>13</v>
      </c>
      <c r="C165" s="56"/>
      <c r="D165" s="24"/>
      <c r="E165" s="24"/>
      <c r="F165" s="24"/>
      <c r="G165" s="24"/>
      <c r="H165" s="24"/>
      <c r="I165" s="24"/>
      <c r="J165" s="24"/>
      <c r="O165" s="92"/>
      <c r="Q165" s="93"/>
      <c r="R165" s="64"/>
      <c r="S165" s="9"/>
    </row>
    <row r="166" spans="1:19" s="37" customFormat="1" ht="15" hidden="1" x14ac:dyDescent="0.25">
      <c r="B166" s="12" t="s">
        <v>19</v>
      </c>
      <c r="C166" s="14">
        <f>C150*(1-C161)</f>
        <v>3190</v>
      </c>
      <c r="D166" s="14">
        <f>C166*2</f>
        <v>6380</v>
      </c>
      <c r="E166" s="14">
        <f>C166*3</f>
        <v>9570</v>
      </c>
      <c r="F166" s="46"/>
      <c r="G166" s="46"/>
      <c r="H166" s="46"/>
      <c r="I166" s="46"/>
      <c r="J166" s="46"/>
      <c r="O166" s="92"/>
      <c r="Q166" s="93"/>
      <c r="R166" s="64"/>
      <c r="S166" s="9"/>
    </row>
    <row r="167" spans="1:19" s="37" customFormat="1" ht="15" hidden="1" x14ac:dyDescent="0.25">
      <c r="B167" s="10"/>
      <c r="C167" s="15"/>
      <c r="D167" s="15"/>
      <c r="E167" s="15"/>
      <c r="F167" s="24"/>
      <c r="G167" s="24"/>
      <c r="H167" s="24"/>
      <c r="I167" s="24"/>
      <c r="J167" s="24"/>
      <c r="O167" s="92"/>
      <c r="Q167" s="93"/>
      <c r="R167" s="64"/>
      <c r="S167" s="9"/>
    </row>
    <row r="168" spans="1:19" s="37" customFormat="1" ht="15" hidden="1" x14ac:dyDescent="0.25">
      <c r="B168" s="12" t="s">
        <v>14</v>
      </c>
      <c r="C168" s="15"/>
      <c r="D168" s="15"/>
      <c r="E168" s="15"/>
      <c r="F168" s="24"/>
      <c r="G168" s="24"/>
      <c r="H168" s="24"/>
      <c r="I168" s="24"/>
      <c r="J168" s="24"/>
      <c r="O168" s="92"/>
      <c r="Q168" s="93"/>
      <c r="R168" s="64"/>
      <c r="S168" s="9"/>
    </row>
    <row r="169" spans="1:19" s="37" customFormat="1" ht="15" hidden="1" x14ac:dyDescent="0.25">
      <c r="B169" s="10" t="s">
        <v>20</v>
      </c>
      <c r="C169" s="30"/>
      <c r="D169" s="17">
        <f t="shared" ref="D169:E172" si="10">D153*(1-$C$161)</f>
        <v>1650</v>
      </c>
      <c r="E169" s="17">
        <f t="shared" si="10"/>
        <v>2475</v>
      </c>
      <c r="F169" s="44"/>
      <c r="G169" s="44"/>
      <c r="H169" s="44"/>
      <c r="I169" s="44"/>
      <c r="J169" s="44"/>
      <c r="O169" s="92"/>
      <c r="Q169" s="93"/>
      <c r="R169" s="64"/>
      <c r="S169" s="9"/>
    </row>
    <row r="170" spans="1:19" s="37" customFormat="1" ht="15" hidden="1" x14ac:dyDescent="0.25">
      <c r="B170" s="10" t="s">
        <v>21</v>
      </c>
      <c r="C170" s="30"/>
      <c r="D170" s="17">
        <f t="shared" si="10"/>
        <v>1650</v>
      </c>
      <c r="E170" s="17">
        <f t="shared" si="10"/>
        <v>2475</v>
      </c>
      <c r="F170" s="44"/>
      <c r="G170" s="44"/>
      <c r="H170" s="44"/>
      <c r="I170" s="44"/>
      <c r="J170" s="44"/>
      <c r="O170" s="92"/>
      <c r="Q170" s="93"/>
      <c r="R170" s="64"/>
      <c r="S170" s="9"/>
    </row>
    <row r="171" spans="1:19" s="37" customFormat="1" ht="15" hidden="1" x14ac:dyDescent="0.25">
      <c r="B171" s="10" t="s">
        <v>22</v>
      </c>
      <c r="C171" s="30"/>
      <c r="D171" s="17">
        <f t="shared" si="10"/>
        <v>1650</v>
      </c>
      <c r="E171" s="17">
        <f t="shared" si="10"/>
        <v>2475</v>
      </c>
      <c r="F171" s="44"/>
      <c r="G171" s="44"/>
      <c r="H171" s="44"/>
      <c r="I171" s="44"/>
      <c r="J171" s="44"/>
      <c r="O171" s="92"/>
      <c r="Q171" s="93"/>
      <c r="R171" s="64"/>
      <c r="S171" s="9"/>
    </row>
    <row r="172" spans="1:19" hidden="1" x14ac:dyDescent="0.2">
      <c r="A172" s="9"/>
      <c r="B172" s="10" t="s">
        <v>23</v>
      </c>
      <c r="C172" s="30"/>
      <c r="D172" s="17">
        <f t="shared" si="10"/>
        <v>1650</v>
      </c>
      <c r="E172" s="17">
        <f t="shared" si="10"/>
        <v>2475</v>
      </c>
      <c r="F172" s="44"/>
      <c r="G172" s="44"/>
      <c r="H172" s="44"/>
      <c r="I172" s="44"/>
      <c r="J172" s="44"/>
      <c r="Q172" s="11"/>
      <c r="R172" s="11"/>
    </row>
    <row r="173" spans="1:19" ht="15" hidden="1" x14ac:dyDescent="0.25">
      <c r="A173" s="9"/>
      <c r="B173" s="12" t="s">
        <v>36</v>
      </c>
      <c r="C173" s="84"/>
      <c r="D173" s="14">
        <f>SUM(D169:D172)</f>
        <v>6600</v>
      </c>
      <c r="E173" s="14">
        <f>SUM(E169:E172)</f>
        <v>9900</v>
      </c>
      <c r="F173" s="18"/>
      <c r="G173" s="18"/>
      <c r="H173" s="18"/>
      <c r="I173" s="18"/>
      <c r="J173" s="18"/>
      <c r="Q173" s="11"/>
      <c r="R173" s="11"/>
    </row>
    <row r="174" spans="1:19" ht="15" hidden="1" x14ac:dyDescent="0.25">
      <c r="A174" s="9"/>
      <c r="B174" s="67"/>
      <c r="C174" s="84"/>
      <c r="D174" s="18"/>
      <c r="E174" s="18"/>
      <c r="F174" s="18"/>
      <c r="G174" s="18"/>
      <c r="Q174" s="11"/>
      <c r="R174" s="11"/>
    </row>
    <row r="175" spans="1:19" ht="15" hidden="1" x14ac:dyDescent="0.25">
      <c r="A175" s="9"/>
      <c r="B175" s="67"/>
      <c r="C175" s="84"/>
      <c r="D175" s="18"/>
      <c r="E175" s="18"/>
      <c r="F175" s="18"/>
      <c r="G175" s="18"/>
      <c r="R175" s="32"/>
    </row>
    <row r="176" spans="1:19" ht="15" hidden="1" x14ac:dyDescent="0.25">
      <c r="A176" s="9"/>
      <c r="B176" s="67"/>
      <c r="C176" s="19"/>
      <c r="D176" s="18"/>
      <c r="E176" s="18"/>
      <c r="F176" s="18"/>
      <c r="G176" s="18"/>
    </row>
    <row r="177" spans="1:18" hidden="1" x14ac:dyDescent="0.2">
      <c r="A177" s="9"/>
      <c r="B177" s="7"/>
      <c r="C177" s="100"/>
      <c r="D177" s="271"/>
      <c r="E177" s="271"/>
      <c r="F177" s="101"/>
      <c r="G177" s="13"/>
      <c r="H177" s="13"/>
      <c r="I177" s="13"/>
      <c r="J177" s="13"/>
      <c r="Q177" s="64"/>
      <c r="R177" s="64"/>
    </row>
    <row r="178" spans="1:18" x14ac:dyDescent="0.2">
      <c r="A178" s="9"/>
      <c r="B178" s="7"/>
      <c r="C178" s="100"/>
      <c r="D178" s="271"/>
      <c r="E178" s="271"/>
      <c r="F178" s="101"/>
      <c r="G178" s="13"/>
      <c r="H178" s="13"/>
      <c r="I178" s="13"/>
      <c r="J178" s="13"/>
    </row>
    <row r="179" spans="1:18" ht="15" x14ac:dyDescent="0.25">
      <c r="A179" s="9"/>
      <c r="B179" s="67"/>
      <c r="C179" s="19"/>
      <c r="D179" s="18"/>
      <c r="E179" s="18"/>
      <c r="F179" s="18"/>
      <c r="G179" s="18"/>
      <c r="L179" s="22"/>
      <c r="R179" s="52"/>
    </row>
    <row r="180" spans="1:18" ht="15" x14ac:dyDescent="0.25">
      <c r="A180" s="9"/>
      <c r="B180" s="67"/>
      <c r="C180" s="19"/>
      <c r="D180" s="18"/>
      <c r="E180" s="18"/>
      <c r="F180" s="18"/>
      <c r="G180" s="18"/>
      <c r="K180" s="32"/>
      <c r="L180" s="22"/>
      <c r="M180" s="32"/>
      <c r="N180" s="32"/>
      <c r="O180" s="32"/>
      <c r="P180" s="32"/>
      <c r="Q180" s="32"/>
      <c r="R180" s="32"/>
    </row>
    <row r="181" spans="1:18" ht="15" x14ac:dyDescent="0.25">
      <c r="A181" s="9"/>
      <c r="B181" s="67"/>
      <c r="C181" s="102"/>
      <c r="D181" s="103"/>
      <c r="E181" s="103"/>
      <c r="F181" s="102"/>
      <c r="G181" s="102"/>
      <c r="H181" s="102"/>
      <c r="I181" s="102"/>
      <c r="K181" s="32"/>
      <c r="L181" s="22"/>
      <c r="M181" s="32"/>
      <c r="N181" s="32"/>
      <c r="O181" s="32"/>
      <c r="P181" s="32"/>
      <c r="Q181" s="32"/>
      <c r="R181" s="32"/>
    </row>
    <row r="182" spans="1:18" x14ac:dyDescent="0.2">
      <c r="A182" s="9"/>
      <c r="B182" s="272"/>
      <c r="C182" s="272"/>
      <c r="D182" s="272"/>
      <c r="E182" s="272"/>
      <c r="F182" s="272"/>
      <c r="G182" s="272"/>
      <c r="H182" s="272"/>
      <c r="I182" s="272"/>
      <c r="K182" s="32"/>
      <c r="L182" s="22"/>
      <c r="M182" s="32"/>
      <c r="N182" s="32"/>
      <c r="O182" s="32"/>
      <c r="P182" s="32"/>
      <c r="Q182" s="32"/>
      <c r="R182" s="32"/>
    </row>
    <row r="183" spans="1:18" x14ac:dyDescent="0.2">
      <c r="A183" s="9"/>
      <c r="B183" s="7"/>
      <c r="C183" s="7"/>
      <c r="D183" s="104"/>
      <c r="K183" s="32"/>
      <c r="L183" s="22"/>
      <c r="M183" s="32"/>
      <c r="N183" s="32"/>
      <c r="O183" s="32"/>
      <c r="P183" s="32"/>
      <c r="Q183" s="32"/>
      <c r="R183" s="32"/>
    </row>
    <row r="184" spans="1:18" x14ac:dyDescent="0.2">
      <c r="A184" s="9"/>
      <c r="B184" s="104"/>
      <c r="C184" s="104"/>
      <c r="D184" s="104"/>
      <c r="K184" s="32"/>
      <c r="L184" s="22"/>
      <c r="M184" s="32"/>
      <c r="N184" s="22"/>
      <c r="O184" s="32"/>
      <c r="P184" s="32"/>
      <c r="Q184" s="32"/>
      <c r="R184" s="32"/>
    </row>
    <row r="185" spans="1:18" x14ac:dyDescent="0.2">
      <c r="A185" s="9"/>
      <c r="B185" s="105"/>
      <c r="C185" s="105"/>
      <c r="D185" s="105"/>
      <c r="K185" s="32"/>
      <c r="L185" s="22"/>
      <c r="M185" s="32"/>
      <c r="N185" s="22"/>
      <c r="O185" s="32"/>
      <c r="P185" s="32"/>
      <c r="Q185" s="32"/>
      <c r="R185" s="32"/>
    </row>
    <row r="186" spans="1:18" x14ac:dyDescent="0.2">
      <c r="A186" s="9"/>
    </row>
    <row r="187" spans="1:18" x14ac:dyDescent="0.2">
      <c r="A187" s="9"/>
    </row>
  </sheetData>
  <sheetProtection password="8A0D" sheet="1" objects="1" scenarios="1"/>
  <protectedRanges>
    <protectedRange password="8A0D" sqref="C28:C29 C58 C103 C161" name="Range1"/>
  </protectedRanges>
  <mergeCells count="30">
    <mergeCell ref="D178:E178"/>
    <mergeCell ref="B182:I182"/>
    <mergeCell ref="Q128:R128"/>
    <mergeCell ref="B131:J131"/>
    <mergeCell ref="Q136:R136"/>
    <mergeCell ref="Q142:R142"/>
    <mergeCell ref="B145:J145"/>
    <mergeCell ref="D177:E177"/>
    <mergeCell ref="B159:J159"/>
    <mergeCell ref="Q122:R122"/>
    <mergeCell ref="B6:J6"/>
    <mergeCell ref="B7:J7"/>
    <mergeCell ref="B8:J8"/>
    <mergeCell ref="B9:J9"/>
    <mergeCell ref="B10:J10"/>
    <mergeCell ref="B12:J12"/>
    <mergeCell ref="B73:J73"/>
    <mergeCell ref="B117:J117"/>
    <mergeCell ref="B26:J26"/>
    <mergeCell ref="B87:E87"/>
    <mergeCell ref="B101:E101"/>
    <mergeCell ref="B42:J42"/>
    <mergeCell ref="B56:J56"/>
    <mergeCell ref="B1:J1"/>
    <mergeCell ref="N2:O2"/>
    <mergeCell ref="N3:O3"/>
    <mergeCell ref="Q3:R3"/>
    <mergeCell ref="B4:H4"/>
    <mergeCell ref="N4:O4"/>
    <mergeCell ref="Q4:R4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Sheet1!$C$1:$C$8</xm:f>
          </x14:formula1>
          <xm:sqref>C58</xm:sqref>
        </x14:dataValidation>
        <x14:dataValidation type="list" allowBlank="1" showInputMessage="1" showErrorMessage="1">
          <x14:formula1>
            <xm:f>Sheet1!$C$1:$C$4</xm:f>
          </x14:formula1>
          <xm:sqref>C103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M374"/>
  <sheetViews>
    <sheetView topLeftCell="F1" zoomScaleNormal="100" workbookViewId="0">
      <pane ySplit="4" topLeftCell="A5" activePane="bottomLeft" state="frozen"/>
      <selection pane="bottomLeft" activeCell="N14" sqref="N14"/>
    </sheetView>
  </sheetViews>
  <sheetFormatPr defaultRowHeight="15" x14ac:dyDescent="0.25"/>
  <cols>
    <col min="1" max="1" width="30.5703125" style="107" customWidth="1"/>
    <col min="2" max="4" width="16.28515625" style="107" customWidth="1"/>
    <col min="5" max="5" width="16.28515625" style="108" customWidth="1"/>
    <col min="6" max="6" width="16.28515625" style="109" customWidth="1"/>
    <col min="7" max="7" width="16.28515625" style="110" customWidth="1"/>
    <col min="8" max="8" width="17.5703125" style="110" bestFit="1" customWidth="1"/>
    <col min="9" max="9" width="10.140625" style="107" customWidth="1"/>
    <col min="10" max="10" width="12.5703125" style="122" customWidth="1"/>
    <col min="11" max="11" width="37" style="122" customWidth="1"/>
    <col min="12" max="12" width="10.85546875" style="122" customWidth="1"/>
    <col min="13" max="14" width="9.140625" style="107" customWidth="1"/>
    <col min="15" max="16384" width="9.140625" style="107"/>
  </cols>
  <sheetData>
    <row r="1" spans="1:13" x14ac:dyDescent="0.25">
      <c r="A1" s="275" t="s">
        <v>60</v>
      </c>
      <c r="B1" s="275"/>
      <c r="C1" s="275"/>
      <c r="D1" s="275"/>
      <c r="E1" s="275"/>
      <c r="F1" s="275"/>
      <c r="G1" s="275"/>
      <c r="H1" s="275"/>
      <c r="I1" s="161"/>
      <c r="J1" s="160"/>
      <c r="K1" s="160" t="s">
        <v>63</v>
      </c>
      <c r="L1" s="160"/>
    </row>
    <row r="2" spans="1:13" x14ac:dyDescent="0.25">
      <c r="A2" s="152"/>
      <c r="B2" s="152"/>
      <c r="C2" s="152"/>
      <c r="D2" s="152"/>
      <c r="E2" s="152"/>
      <c r="F2" s="152"/>
      <c r="G2" s="152"/>
      <c r="H2" s="152"/>
      <c r="J2" s="148"/>
      <c r="K2" s="148" t="s">
        <v>72</v>
      </c>
      <c r="L2" s="148"/>
    </row>
    <row r="3" spans="1:13" ht="18.75" x14ac:dyDescent="0.25">
      <c r="A3" s="273" t="s">
        <v>55</v>
      </c>
      <c r="B3" s="273"/>
      <c r="C3" s="273"/>
      <c r="D3" s="273"/>
      <c r="E3" s="273"/>
      <c r="F3" s="273"/>
      <c r="G3" s="273"/>
      <c r="H3" s="273"/>
    </row>
    <row r="4" spans="1:13" ht="45" x14ac:dyDescent="0.25">
      <c r="A4" s="274" t="s">
        <v>74</v>
      </c>
      <c r="B4" s="274"/>
      <c r="C4" s="274"/>
      <c r="D4" s="274"/>
      <c r="E4" s="274"/>
      <c r="F4" s="274"/>
      <c r="G4" s="274"/>
      <c r="H4" s="274"/>
      <c r="J4" s="113" t="s">
        <v>57</v>
      </c>
      <c r="K4" s="113" t="s">
        <v>58</v>
      </c>
      <c r="L4" s="113" t="s">
        <v>59</v>
      </c>
    </row>
    <row r="5" spans="1:13" ht="18.75" x14ac:dyDescent="0.25">
      <c r="A5" s="132"/>
      <c r="B5" s="132"/>
      <c r="C5" s="132"/>
      <c r="D5" s="132"/>
      <c r="E5" s="132"/>
      <c r="F5" s="132"/>
      <c r="G5" s="132"/>
      <c r="H5" s="132"/>
      <c r="J5" s="122">
        <v>0</v>
      </c>
      <c r="K5" s="133">
        <v>0.9</v>
      </c>
      <c r="L5" s="133">
        <v>0.9</v>
      </c>
      <c r="M5" s="107">
        <v>0</v>
      </c>
    </row>
    <row r="6" spans="1:13" ht="18.75" x14ac:dyDescent="0.3">
      <c r="A6" s="116" t="s">
        <v>66</v>
      </c>
      <c r="B6" s="117" t="s">
        <v>67</v>
      </c>
      <c r="C6" s="118"/>
      <c r="D6" s="118"/>
      <c r="E6" s="119"/>
      <c r="F6" s="120"/>
      <c r="G6" s="121"/>
      <c r="H6" s="121"/>
      <c r="J6" s="122">
        <v>1</v>
      </c>
      <c r="K6" s="133">
        <v>0.59</v>
      </c>
      <c r="L6" s="133">
        <v>0.9</v>
      </c>
      <c r="M6" s="107">
        <v>1</v>
      </c>
    </row>
    <row r="7" spans="1:13" x14ac:dyDescent="0.25">
      <c r="A7" s="111"/>
      <c r="J7" s="122">
        <v>2</v>
      </c>
      <c r="K7" s="133">
        <v>0.56000000000000005</v>
      </c>
      <c r="L7" s="133">
        <v>0.9</v>
      </c>
      <c r="M7" s="107">
        <v>2</v>
      </c>
    </row>
    <row r="8" spans="1:13" x14ac:dyDescent="0.25">
      <c r="A8" s="145" t="s">
        <v>79</v>
      </c>
      <c r="B8" s="146"/>
      <c r="C8" s="146"/>
      <c r="D8" s="146"/>
      <c r="E8" s="147"/>
      <c r="J8" s="122">
        <v>3</v>
      </c>
      <c r="K8" s="133">
        <v>0.53</v>
      </c>
      <c r="L8" s="133">
        <v>0.9</v>
      </c>
      <c r="M8" s="107">
        <v>3</v>
      </c>
    </row>
    <row r="9" spans="1:13" x14ac:dyDescent="0.25">
      <c r="A9" s="144" t="s">
        <v>80</v>
      </c>
      <c r="B9" s="146"/>
      <c r="C9" s="146"/>
      <c r="D9" s="146"/>
      <c r="E9" s="147"/>
      <c r="J9" s="122">
        <v>4</v>
      </c>
      <c r="K9" s="133">
        <v>0.5</v>
      </c>
      <c r="L9" s="133">
        <v>0.9</v>
      </c>
      <c r="M9" s="107">
        <v>4</v>
      </c>
    </row>
    <row r="10" spans="1:13" x14ac:dyDescent="0.25">
      <c r="A10" s="143"/>
      <c r="J10" s="122">
        <v>5</v>
      </c>
      <c r="K10" s="133">
        <v>0.47</v>
      </c>
      <c r="L10" s="133">
        <v>0.9</v>
      </c>
      <c r="M10" s="107">
        <v>5</v>
      </c>
    </row>
    <row r="11" spans="1:13" ht="15.75" thickBot="1" x14ac:dyDescent="0.3">
      <c r="A11" s="111" t="s">
        <v>64</v>
      </c>
      <c r="B11" s="112">
        <v>3055.52</v>
      </c>
      <c r="J11" s="122">
        <v>6</v>
      </c>
      <c r="K11" s="133">
        <v>0.44</v>
      </c>
      <c r="L11" s="133">
        <v>0.9</v>
      </c>
      <c r="M11" s="107">
        <v>6</v>
      </c>
    </row>
    <row r="12" spans="1:13" ht="15.75" thickBot="1" x14ac:dyDescent="0.3">
      <c r="A12" s="111" t="s">
        <v>49</v>
      </c>
      <c r="B12" s="134">
        <v>0</v>
      </c>
      <c r="J12" s="122">
        <v>7</v>
      </c>
      <c r="K12" s="133">
        <v>0.41</v>
      </c>
      <c r="L12" s="133">
        <v>0.9</v>
      </c>
      <c r="M12" s="107">
        <v>7</v>
      </c>
    </row>
    <row r="13" spans="1:13" ht="18.75" x14ac:dyDescent="0.25">
      <c r="A13" s="167" t="s">
        <v>65</v>
      </c>
      <c r="B13" s="168">
        <f>IF(B12=0,B11,(B11*(1-B12)))</f>
        <v>3055.52</v>
      </c>
      <c r="C13" s="132"/>
      <c r="D13" s="132"/>
      <c r="E13" s="132"/>
      <c r="F13" s="132"/>
      <c r="G13" s="132"/>
      <c r="H13" s="132"/>
      <c r="J13" s="122">
        <v>8</v>
      </c>
      <c r="K13" s="133">
        <v>0.38</v>
      </c>
      <c r="L13" s="133">
        <v>0.8</v>
      </c>
    </row>
    <row r="14" spans="1:13" ht="65.25" thickBot="1" x14ac:dyDescent="0.3">
      <c r="B14" s="135" t="s">
        <v>45</v>
      </c>
      <c r="C14" s="135" t="s">
        <v>46</v>
      </c>
      <c r="D14" s="135" t="s">
        <v>54</v>
      </c>
      <c r="E14" s="136" t="s">
        <v>47</v>
      </c>
      <c r="F14" s="137" t="s">
        <v>48</v>
      </c>
      <c r="G14" s="138" t="s">
        <v>51</v>
      </c>
      <c r="H14" s="138" t="s">
        <v>52</v>
      </c>
      <c r="J14" s="122">
        <v>9</v>
      </c>
      <c r="K14" s="133">
        <v>0.35</v>
      </c>
      <c r="L14" s="133">
        <v>0.8</v>
      </c>
    </row>
    <row r="15" spans="1:13" ht="60.75" thickBot="1" x14ac:dyDescent="0.3">
      <c r="B15" s="156"/>
      <c r="C15" s="162"/>
      <c r="D15" s="158">
        <v>40917</v>
      </c>
      <c r="E15" s="154" t="str">
        <f>IF(C15=$A$5,"Capturar fecha de baja",IF(C15&lt;D15,0,((C15-D15)+1)))</f>
        <v>Capturar fecha de baja</v>
      </c>
      <c r="F15" s="155" t="str">
        <f>IF(B15=0,$K$2,IF(E15=$K$1,$K$1,VLOOKUP(E15,J:K,2,FALSE)))</f>
        <v>Capturar cantidad de materias a dar de baja</v>
      </c>
      <c r="G15" s="159">
        <f>IF(F15=$K$2,$B$5,IF(F15=$K$1,$B$5,(($B$11*B15)*F15)*(1-$B$12)))</f>
        <v>0</v>
      </c>
      <c r="H15" s="159">
        <f>IF(G15=0,(B15*B13),((B15*B13)*(1-F15)))</f>
        <v>0</v>
      </c>
      <c r="J15" s="122">
        <v>10</v>
      </c>
      <c r="K15" s="133">
        <v>0.32</v>
      </c>
      <c r="L15" s="133">
        <v>0.8</v>
      </c>
    </row>
    <row r="16" spans="1:13" ht="15.75" thickBot="1" x14ac:dyDescent="0.3">
      <c r="A16" s="169" t="s">
        <v>50</v>
      </c>
      <c r="B16" s="131">
        <f>SUM(B15:B15)</f>
        <v>0</v>
      </c>
      <c r="C16" s="127"/>
      <c r="D16" s="128"/>
      <c r="E16" s="129"/>
      <c r="F16" s="130"/>
      <c r="G16" s="140">
        <f>SUM(G15:G15)</f>
        <v>0</v>
      </c>
      <c r="H16" s="141">
        <f>SUM(H15:H15)</f>
        <v>0</v>
      </c>
      <c r="J16" s="122">
        <v>11</v>
      </c>
      <c r="K16" s="133">
        <v>0.28999999999999998</v>
      </c>
      <c r="L16" s="133">
        <v>0.8</v>
      </c>
    </row>
    <row r="17" spans="1:12" ht="18.75" x14ac:dyDescent="0.25">
      <c r="A17" s="132"/>
      <c r="B17" s="132"/>
      <c r="C17" s="132"/>
      <c r="D17" s="132"/>
      <c r="E17" s="132"/>
      <c r="F17" s="132"/>
      <c r="G17" s="132"/>
      <c r="H17" s="132"/>
      <c r="J17" s="122">
        <v>12</v>
      </c>
      <c r="K17" s="133">
        <v>0.26</v>
      </c>
      <c r="L17" s="133">
        <v>0.8</v>
      </c>
    </row>
    <row r="18" spans="1:12" ht="18.75" x14ac:dyDescent="0.3">
      <c r="A18" s="116" t="s">
        <v>66</v>
      </c>
      <c r="B18" s="117" t="s">
        <v>68</v>
      </c>
      <c r="C18" s="118"/>
      <c r="D18" s="118"/>
      <c r="E18" s="119"/>
      <c r="F18" s="120"/>
      <c r="G18" s="121"/>
      <c r="H18" s="121"/>
      <c r="J18" s="122">
        <v>13</v>
      </c>
      <c r="K18" s="133">
        <v>0.23</v>
      </c>
      <c r="L18" s="133">
        <v>0.8</v>
      </c>
    </row>
    <row r="19" spans="1:12" ht="15.75" thickBot="1" x14ac:dyDescent="0.3">
      <c r="A19" s="111" t="s">
        <v>53</v>
      </c>
      <c r="B19" s="112">
        <v>3160.5600000000004</v>
      </c>
      <c r="J19" s="122">
        <v>14</v>
      </c>
      <c r="K19" s="133">
        <v>0.2</v>
      </c>
      <c r="L19" s="133">
        <v>0.8</v>
      </c>
    </row>
    <row r="20" spans="1:12" ht="15.75" thickBot="1" x14ac:dyDescent="0.3">
      <c r="A20" s="111" t="s">
        <v>49</v>
      </c>
      <c r="B20" s="134"/>
      <c r="J20" s="122">
        <v>15</v>
      </c>
      <c r="K20" s="133">
        <v>0.17</v>
      </c>
      <c r="L20" s="133">
        <v>0.7</v>
      </c>
    </row>
    <row r="21" spans="1:12" ht="18.75" x14ac:dyDescent="0.25">
      <c r="A21" s="167" t="s">
        <v>65</v>
      </c>
      <c r="B21" s="168">
        <f>IF(B20=0,B19,(B19*(1-B20)))</f>
        <v>3160.5600000000004</v>
      </c>
      <c r="C21" s="132"/>
      <c r="D21" s="132"/>
      <c r="E21" s="132"/>
      <c r="F21" s="132"/>
      <c r="G21" s="132"/>
      <c r="H21" s="132"/>
      <c r="J21" s="122">
        <v>16</v>
      </c>
      <c r="K21" s="133">
        <v>0.14000000000000001</v>
      </c>
      <c r="L21" s="133">
        <v>0.7</v>
      </c>
    </row>
    <row r="22" spans="1:12" ht="65.25" thickBot="1" x14ac:dyDescent="0.3">
      <c r="B22" s="135" t="s">
        <v>45</v>
      </c>
      <c r="C22" s="135" t="s">
        <v>46</v>
      </c>
      <c r="D22" s="135" t="s">
        <v>54</v>
      </c>
      <c r="E22" s="136" t="s">
        <v>47</v>
      </c>
      <c r="F22" s="137" t="s">
        <v>48</v>
      </c>
      <c r="G22" s="138" t="s">
        <v>51</v>
      </c>
      <c r="H22" s="138" t="s">
        <v>52</v>
      </c>
      <c r="J22" s="122">
        <v>17</v>
      </c>
      <c r="K22" s="133">
        <v>0.11</v>
      </c>
      <c r="L22" s="133">
        <v>0.7</v>
      </c>
    </row>
    <row r="23" spans="1:12" ht="60.75" thickBot="1" x14ac:dyDescent="0.3">
      <c r="B23" s="156"/>
      <c r="C23" s="157"/>
      <c r="D23" s="158">
        <v>40917</v>
      </c>
      <c r="E23" s="154" t="str">
        <f>IF(C23=$A$5,"Capturar fecha de baja",IF(C23&lt;D23,0,((C23-D23)+1)))</f>
        <v>Capturar fecha de baja</v>
      </c>
      <c r="F23" s="155" t="str">
        <f>IF(B23=0,$K$2,IF(E23=$K$1,$K$1,VLOOKUP(E23,J:K,2,FALSE)))</f>
        <v>Capturar cantidad de materias a dar de baja</v>
      </c>
      <c r="G23" s="159">
        <f>IF(F23=$K$2,$B$5,IF(F23=$K$1,$B$5,(($B$19*B23)*F23)*(1-$B$20)))</f>
        <v>0</v>
      </c>
      <c r="H23" s="159">
        <f>IF(G23=0,(B23*B21),((B23*B21)*(1-F23)))</f>
        <v>0</v>
      </c>
      <c r="J23" s="122">
        <v>18</v>
      </c>
      <c r="K23" s="133">
        <v>0.08</v>
      </c>
      <c r="L23" s="133">
        <v>0.7</v>
      </c>
    </row>
    <row r="24" spans="1:12" ht="15.75" thickBot="1" x14ac:dyDescent="0.3">
      <c r="A24" s="169" t="s">
        <v>50</v>
      </c>
      <c r="B24" s="131">
        <f>SUM(B23:B23)</f>
        <v>0</v>
      </c>
      <c r="C24" s="127"/>
      <c r="D24" s="128"/>
      <c r="E24" s="129"/>
      <c r="F24" s="130"/>
      <c r="G24" s="141">
        <f>SUM(G23:G23)</f>
        <v>0</v>
      </c>
      <c r="H24" s="141">
        <f>SUM(H23:H23)</f>
        <v>0</v>
      </c>
      <c r="J24" s="122">
        <v>19</v>
      </c>
      <c r="K24" s="133">
        <v>0.05</v>
      </c>
      <c r="L24" s="133">
        <v>0.7</v>
      </c>
    </row>
    <row r="25" spans="1:12" ht="18.75" x14ac:dyDescent="0.25">
      <c r="A25" s="132"/>
      <c r="B25" s="164"/>
      <c r="C25" s="132"/>
      <c r="D25" s="132"/>
      <c r="E25" s="132"/>
      <c r="F25" s="132"/>
      <c r="G25" s="132"/>
      <c r="H25" s="132"/>
      <c r="J25" s="122">
        <v>20</v>
      </c>
      <c r="K25" s="133">
        <v>0.02</v>
      </c>
      <c r="L25" s="133">
        <v>0.7</v>
      </c>
    </row>
    <row r="26" spans="1:12" ht="18.75" x14ac:dyDescent="0.25">
      <c r="A26" s="132"/>
      <c r="B26" s="132"/>
      <c r="C26" s="132"/>
      <c r="D26" s="132"/>
      <c r="E26" s="132"/>
      <c r="F26" s="132"/>
      <c r="G26" s="132"/>
      <c r="H26" s="132"/>
      <c r="J26" s="122">
        <v>21</v>
      </c>
      <c r="K26" s="133">
        <v>0</v>
      </c>
      <c r="L26" s="133">
        <v>0.7</v>
      </c>
    </row>
    <row r="27" spans="1:12" ht="18.75" x14ac:dyDescent="0.25">
      <c r="A27" s="132"/>
      <c r="B27" s="132"/>
      <c r="C27" s="132"/>
      <c r="D27" s="132"/>
      <c r="E27" s="132"/>
      <c r="F27" s="132"/>
      <c r="G27" s="132"/>
      <c r="H27" s="132"/>
      <c r="J27" s="122">
        <v>22</v>
      </c>
      <c r="K27" s="133">
        <v>0</v>
      </c>
      <c r="L27" s="133">
        <v>0.6</v>
      </c>
    </row>
    <row r="28" spans="1:12" ht="18.75" x14ac:dyDescent="0.25">
      <c r="A28" s="132"/>
      <c r="B28" s="132"/>
      <c r="C28" s="132"/>
      <c r="D28" s="132"/>
      <c r="E28" s="132"/>
      <c r="F28" s="132"/>
      <c r="G28" s="132"/>
      <c r="H28" s="132"/>
      <c r="J28" s="122">
        <v>23</v>
      </c>
      <c r="K28" s="133">
        <v>0</v>
      </c>
      <c r="L28" s="133">
        <v>0.6</v>
      </c>
    </row>
    <row r="29" spans="1:12" ht="18.75" x14ac:dyDescent="0.3">
      <c r="A29" s="116" t="s">
        <v>16</v>
      </c>
      <c r="B29" s="117" t="s">
        <v>67</v>
      </c>
      <c r="C29" s="118"/>
      <c r="D29" s="118"/>
      <c r="E29" s="119"/>
      <c r="F29" s="120"/>
      <c r="G29" s="121"/>
      <c r="H29" s="121"/>
      <c r="J29" s="122">
        <v>24</v>
      </c>
      <c r="K29" s="133">
        <v>0</v>
      </c>
      <c r="L29" s="133">
        <v>0.6</v>
      </c>
    </row>
    <row r="30" spans="1:12" x14ac:dyDescent="0.25">
      <c r="A30" s="111"/>
      <c r="J30" s="122">
        <v>25</v>
      </c>
      <c r="K30" s="133">
        <v>0</v>
      </c>
      <c r="L30" s="133">
        <v>0.6</v>
      </c>
    </row>
    <row r="31" spans="1:12" ht="15.75" thickBot="1" x14ac:dyDescent="0.3">
      <c r="A31" s="111" t="s">
        <v>53</v>
      </c>
      <c r="B31" s="112">
        <v>4205.76</v>
      </c>
      <c r="J31" s="122">
        <v>26</v>
      </c>
      <c r="K31" s="133">
        <v>0</v>
      </c>
      <c r="L31" s="133">
        <v>0.6</v>
      </c>
    </row>
    <row r="32" spans="1:12" ht="15.75" thickBot="1" x14ac:dyDescent="0.3">
      <c r="A32" s="111" t="s">
        <v>49</v>
      </c>
      <c r="B32" s="134">
        <v>0</v>
      </c>
      <c r="J32" s="122">
        <v>27</v>
      </c>
      <c r="K32" s="133">
        <v>0</v>
      </c>
      <c r="L32" s="133">
        <v>0.6</v>
      </c>
    </row>
    <row r="33" spans="1:12" x14ac:dyDescent="0.25">
      <c r="A33" s="167" t="s">
        <v>65</v>
      </c>
      <c r="B33" s="168">
        <f>IF(B32=0,B31,(B31*(1-B32)))</f>
        <v>4205.76</v>
      </c>
      <c r="J33" s="122">
        <v>28</v>
      </c>
      <c r="K33" s="133">
        <v>0</v>
      </c>
      <c r="L33" s="133">
        <v>0.6</v>
      </c>
    </row>
    <row r="34" spans="1:12" ht="65.25" thickBot="1" x14ac:dyDescent="0.3">
      <c r="B34" s="135" t="s">
        <v>45</v>
      </c>
      <c r="C34" s="135" t="s">
        <v>46</v>
      </c>
      <c r="D34" s="135" t="s">
        <v>54</v>
      </c>
      <c r="E34" s="136" t="s">
        <v>47</v>
      </c>
      <c r="F34" s="137" t="s">
        <v>48</v>
      </c>
      <c r="G34" s="138" t="s">
        <v>51</v>
      </c>
      <c r="H34" s="138" t="s">
        <v>52</v>
      </c>
      <c r="J34" s="122">
        <v>29</v>
      </c>
      <c r="K34" s="133">
        <v>0</v>
      </c>
      <c r="L34" s="133">
        <v>0.5</v>
      </c>
    </row>
    <row r="35" spans="1:12" ht="60.75" thickBot="1" x14ac:dyDescent="0.3">
      <c r="A35" s="107" t="s">
        <v>42</v>
      </c>
      <c r="B35" s="156"/>
      <c r="C35" s="157"/>
      <c r="D35" s="202">
        <v>40917</v>
      </c>
      <c r="E35" s="154" t="str">
        <f>IF(C35=$A$5,"Capturar fecha de baja",IF(C35&lt;D35,0,((C35-D35)+1)))</f>
        <v>Capturar fecha de baja</v>
      </c>
      <c r="F35" s="155" t="str">
        <f>IF(B35=0,$K$2,IF(E35=$K$1,$K$1,VLOOKUP(E35,J:K,2,FALSE)))</f>
        <v>Capturar cantidad de materias a dar de baja</v>
      </c>
      <c r="G35" s="163">
        <f>IF(F35=$K$2,$B$5,IF(F35=$K$1,$B$5,(($B$31*B35)*F35)*(1-$B$32)))</f>
        <v>0</v>
      </c>
      <c r="H35" s="159">
        <f>IF(G35=0,(B35*$B$33),((B35*$B$33)*(1-F35)))</f>
        <v>0</v>
      </c>
      <c r="J35" s="122">
        <v>30</v>
      </c>
      <c r="K35" s="133">
        <v>0</v>
      </c>
      <c r="L35" s="133">
        <v>0.5</v>
      </c>
    </row>
    <row r="36" spans="1:12" ht="60.75" thickBot="1" x14ac:dyDescent="0.3">
      <c r="A36" s="107" t="s">
        <v>43</v>
      </c>
      <c r="B36" s="156"/>
      <c r="C36" s="157"/>
      <c r="D36" s="202">
        <v>40949</v>
      </c>
      <c r="E36" s="154" t="str">
        <f>IF(C36=$A$5,"Capturar fecha de baja",IF(C36&lt;D36,0,((C36-D36)+1)))</f>
        <v>Capturar fecha de baja</v>
      </c>
      <c r="F36" s="155" t="str">
        <f>IF(B36=0,$K$2,IF(E36=$K$1,$K$1,VLOOKUP(E36,J:K,2,FALSE)))</f>
        <v>Capturar cantidad de materias a dar de baja</v>
      </c>
      <c r="G36" s="163">
        <f>IF(F36=$K$2,$B$5,IF(F36=$K$1,$B$5,(($B$31*B36)*F36)*(1-$B$32)))</f>
        <v>0</v>
      </c>
      <c r="H36" s="159">
        <f>IF(G36=0,(B36*$B$33),((B36*$B$33)*(1-F36)))</f>
        <v>0</v>
      </c>
      <c r="J36" s="122">
        <v>31</v>
      </c>
      <c r="K36" s="133">
        <v>0</v>
      </c>
      <c r="L36" s="133">
        <v>0.5</v>
      </c>
    </row>
    <row r="37" spans="1:12" ht="60.75" thickBot="1" x14ac:dyDescent="0.3">
      <c r="A37" s="107" t="s">
        <v>44</v>
      </c>
      <c r="B37" s="156"/>
      <c r="C37" s="157"/>
      <c r="D37" s="202">
        <v>40981</v>
      </c>
      <c r="E37" s="154" t="str">
        <f>IF(C37=$A$5,"Capturar fecha de baja",IF(C37&lt;D37,0,((C37-D37)+1)))</f>
        <v>Capturar fecha de baja</v>
      </c>
      <c r="F37" s="155" t="str">
        <f>IF(B37=0,$K$2,IF(E37=$K$1,$K$1,VLOOKUP(E37,J:K,2,FALSE)))</f>
        <v>Capturar cantidad de materias a dar de baja</v>
      </c>
      <c r="G37" s="163">
        <f>IF(F37=$K$2,$B$5,IF(F37=$K$1,$B$5,(($B$31*B37)*F37)*(1-$B$32)))</f>
        <v>0</v>
      </c>
      <c r="H37" s="159">
        <f>IF(G37=0,(B37*$B$33),((B37*$B$33)*(1-F37)))</f>
        <v>0</v>
      </c>
      <c r="J37" s="122">
        <v>32</v>
      </c>
      <c r="K37" s="133">
        <v>0</v>
      </c>
      <c r="L37" s="133">
        <v>0.5</v>
      </c>
    </row>
    <row r="38" spans="1:12" ht="15.75" thickBot="1" x14ac:dyDescent="0.3">
      <c r="A38" s="111" t="s">
        <v>50</v>
      </c>
      <c r="B38" s="131">
        <f>SUM(B35:B37)</f>
        <v>0</v>
      </c>
      <c r="C38" s="127"/>
      <c r="D38" s="128"/>
      <c r="E38" s="129"/>
      <c r="F38" s="130"/>
      <c r="G38" s="141">
        <f>SUM(G35:G37)</f>
        <v>0</v>
      </c>
      <c r="H38" s="141">
        <f>SUM(H35:H37)</f>
        <v>0</v>
      </c>
      <c r="J38" s="122">
        <v>33</v>
      </c>
      <c r="K38" s="133">
        <v>0</v>
      </c>
      <c r="L38" s="133">
        <v>0.5</v>
      </c>
    </row>
    <row r="39" spans="1:12" x14ac:dyDescent="0.25">
      <c r="B39" s="165"/>
      <c r="J39" s="122">
        <v>34</v>
      </c>
      <c r="K39" s="133">
        <v>0</v>
      </c>
      <c r="L39" s="133">
        <v>0.5</v>
      </c>
    </row>
    <row r="40" spans="1:12" x14ac:dyDescent="0.25">
      <c r="J40" s="122">
        <v>35</v>
      </c>
      <c r="K40" s="133">
        <v>0</v>
      </c>
      <c r="L40" s="133">
        <v>0.5</v>
      </c>
    </row>
    <row r="41" spans="1:12" ht="18.75" x14ac:dyDescent="0.3">
      <c r="A41" s="116" t="s">
        <v>16</v>
      </c>
      <c r="B41" s="117" t="s">
        <v>68</v>
      </c>
      <c r="C41" s="118"/>
      <c r="D41" s="118"/>
      <c r="E41" s="119"/>
      <c r="F41" s="120"/>
      <c r="G41" s="121"/>
      <c r="H41" s="121"/>
      <c r="J41" s="122">
        <v>36</v>
      </c>
      <c r="K41" s="133">
        <v>0</v>
      </c>
      <c r="L41" s="133">
        <v>0.4</v>
      </c>
    </row>
    <row r="42" spans="1:12" ht="15.75" thickBot="1" x14ac:dyDescent="0.3">
      <c r="A42" s="111" t="s">
        <v>53</v>
      </c>
      <c r="B42" s="112">
        <v>4350.3200000000006</v>
      </c>
      <c r="J42" s="122">
        <v>37</v>
      </c>
      <c r="K42" s="133">
        <v>0</v>
      </c>
      <c r="L42" s="133">
        <v>0.4</v>
      </c>
    </row>
    <row r="43" spans="1:12" ht="15.75" thickBot="1" x14ac:dyDescent="0.3">
      <c r="A43" s="111" t="s">
        <v>49</v>
      </c>
      <c r="B43" s="134"/>
      <c r="J43" s="122">
        <v>38</v>
      </c>
      <c r="K43" s="133">
        <v>0</v>
      </c>
      <c r="L43" s="133">
        <v>0.4</v>
      </c>
    </row>
    <row r="44" spans="1:12" x14ac:dyDescent="0.25">
      <c r="A44" s="167" t="s">
        <v>65</v>
      </c>
      <c r="B44" s="168">
        <f>IF(B43=0,B42,(B42*(1-B43)))</f>
        <v>4350.3200000000006</v>
      </c>
      <c r="J44" s="122">
        <v>39</v>
      </c>
      <c r="K44" s="133">
        <v>0</v>
      </c>
      <c r="L44" s="133">
        <v>0.4</v>
      </c>
    </row>
    <row r="45" spans="1:12" ht="65.25" thickBot="1" x14ac:dyDescent="0.3">
      <c r="B45" s="135" t="s">
        <v>45</v>
      </c>
      <c r="C45" s="139" t="s">
        <v>46</v>
      </c>
      <c r="D45" s="139" t="s">
        <v>54</v>
      </c>
      <c r="E45" s="136" t="s">
        <v>47</v>
      </c>
      <c r="F45" s="137" t="s">
        <v>48</v>
      </c>
      <c r="G45" s="138" t="s">
        <v>51</v>
      </c>
      <c r="H45" s="138" t="s">
        <v>52</v>
      </c>
      <c r="J45" s="122">
        <v>40</v>
      </c>
      <c r="K45" s="133">
        <v>0</v>
      </c>
      <c r="L45" s="133">
        <v>0.4</v>
      </c>
    </row>
    <row r="46" spans="1:12" ht="60.75" thickBot="1" x14ac:dyDescent="0.3">
      <c r="A46" s="181" t="s">
        <v>42</v>
      </c>
      <c r="B46" s="156"/>
      <c r="C46" s="157"/>
      <c r="D46" s="202">
        <v>40917</v>
      </c>
      <c r="E46" s="154" t="str">
        <f>IF(C46=$A$5,"Capturar fecha de baja",IF(C46&lt;D46,0,((C46-D46)+1)))</f>
        <v>Capturar fecha de baja</v>
      </c>
      <c r="F46" s="155" t="str">
        <f>IF(B46=0,$K$2,IF(E46=$K$1,$K$1,VLOOKUP(E46,J:K,2,FALSE)))</f>
        <v>Capturar cantidad de materias a dar de baja</v>
      </c>
      <c r="G46" s="163">
        <f>IF(F46=$K$2,$B$5,IF(F46=$K$1,$B$5,(($B$42*B46)*F46)*(1-$B$43)))</f>
        <v>0</v>
      </c>
      <c r="H46" s="159">
        <f>IF(G46=0,(B46*$B$44),((B46*$B$44)*(1-F46)))</f>
        <v>0</v>
      </c>
      <c r="J46" s="122">
        <v>41</v>
      </c>
      <c r="K46" s="133">
        <v>0</v>
      </c>
      <c r="L46" s="133">
        <v>0.4</v>
      </c>
    </row>
    <row r="47" spans="1:12" s="181" customFormat="1" ht="60.75" thickBot="1" x14ac:dyDescent="0.3">
      <c r="A47" s="181" t="s">
        <v>43</v>
      </c>
      <c r="B47" s="156"/>
      <c r="C47" s="157"/>
      <c r="D47" s="202">
        <v>40949</v>
      </c>
      <c r="E47" s="154" t="str">
        <f>IF(C47=$A$5,"Capturar fecha de baja",IF(C47&lt;D47,0,((C47-D47)+1)))</f>
        <v>Capturar fecha de baja</v>
      </c>
      <c r="F47" s="155" t="str">
        <f>IF(B47=0,$K$2,IF(E47=$K$1,$K$1,VLOOKUP(E47,J:K,2,FALSE)))</f>
        <v>Capturar cantidad de materias a dar de baja</v>
      </c>
      <c r="G47" s="163">
        <f>IF(F47=$K$2,$B$5,IF(F47=$K$1,$B$5,(($B$42*B47)*F47)*(1-$B$43)))</f>
        <v>0</v>
      </c>
      <c r="H47" s="159">
        <f>IF(G47=0,(B47*$B$44),((B47*$B$44)*(1-F47)))</f>
        <v>0</v>
      </c>
      <c r="J47" s="122">
        <v>42</v>
      </c>
      <c r="K47" s="133">
        <v>0</v>
      </c>
      <c r="L47" s="133">
        <v>0.4</v>
      </c>
    </row>
    <row r="48" spans="1:12" s="181" customFormat="1" ht="60.75" thickBot="1" x14ac:dyDescent="0.3">
      <c r="A48" s="181" t="s">
        <v>44</v>
      </c>
      <c r="B48" s="156"/>
      <c r="C48" s="157"/>
      <c r="D48" s="202">
        <v>40981</v>
      </c>
      <c r="E48" s="154" t="str">
        <f>IF(C48=$A$5,"Capturar fecha de baja",IF(C48&lt;D48,0,((C48-D48)+1)))</f>
        <v>Capturar fecha de baja</v>
      </c>
      <c r="F48" s="155" t="str">
        <f>IF(B48=0,$K$2,IF(E48=$K$1,$K$1,VLOOKUP(E48,J:K,2,FALSE)))</f>
        <v>Capturar cantidad de materias a dar de baja</v>
      </c>
      <c r="G48" s="163">
        <f>IF(F48=$K$2,$B$5,IF(F48=$K$1,$B$5,(($B$42*B48)*F48)*(1-$B$43)))</f>
        <v>0</v>
      </c>
      <c r="H48" s="193">
        <f>SUM(H46:H47)</f>
        <v>0</v>
      </c>
      <c r="J48" s="122">
        <v>43</v>
      </c>
      <c r="K48" s="133">
        <v>0</v>
      </c>
      <c r="L48" s="133">
        <v>0.3</v>
      </c>
    </row>
    <row r="49" spans="1:12" ht="15.75" thickBot="1" x14ac:dyDescent="0.3">
      <c r="A49" s="107" t="s">
        <v>50</v>
      </c>
      <c r="B49" s="131">
        <f>SUM(B46:B48)</f>
        <v>0</v>
      </c>
      <c r="C49" s="114"/>
      <c r="D49" s="115"/>
      <c r="G49" s="142">
        <f>SUM(G46:G48)</f>
        <v>0</v>
      </c>
      <c r="H49" s="142">
        <f>SUM(H46:H48)</f>
        <v>0</v>
      </c>
      <c r="J49" s="122">
        <v>44</v>
      </c>
      <c r="K49" s="133">
        <v>0</v>
      </c>
      <c r="L49" s="133">
        <v>0.3</v>
      </c>
    </row>
    <row r="50" spans="1:12" x14ac:dyDescent="0.25">
      <c r="B50" s="166"/>
      <c r="J50" s="122">
        <v>45</v>
      </c>
      <c r="K50" s="133">
        <v>0</v>
      </c>
      <c r="L50" s="133">
        <v>0.3</v>
      </c>
    </row>
    <row r="51" spans="1:12" x14ac:dyDescent="0.25">
      <c r="J51" s="122">
        <v>46</v>
      </c>
      <c r="K51" s="133">
        <v>0</v>
      </c>
      <c r="L51" s="133">
        <v>0.3</v>
      </c>
    </row>
    <row r="52" spans="1:12" ht="18.75" x14ac:dyDescent="0.3">
      <c r="A52" s="116" t="s">
        <v>56</v>
      </c>
      <c r="B52" s="117" t="s">
        <v>67</v>
      </c>
      <c r="C52" s="118"/>
      <c r="D52" s="118"/>
      <c r="E52" s="119"/>
      <c r="F52" s="120"/>
      <c r="G52" s="121"/>
      <c r="H52" s="121"/>
      <c r="J52" s="122">
        <v>47</v>
      </c>
      <c r="K52" s="133">
        <v>0</v>
      </c>
      <c r="L52" s="133">
        <v>0.3</v>
      </c>
    </row>
    <row r="53" spans="1:12" x14ac:dyDescent="0.25">
      <c r="A53" s="111"/>
      <c r="J53" s="122">
        <v>48</v>
      </c>
      <c r="K53" s="133">
        <v>0</v>
      </c>
      <c r="L53" s="133">
        <v>0.3</v>
      </c>
    </row>
    <row r="54" spans="1:12" ht="15.75" thickBot="1" x14ac:dyDescent="0.3">
      <c r="A54" s="111" t="s">
        <v>53</v>
      </c>
      <c r="B54" s="112">
        <v>6506.24</v>
      </c>
      <c r="J54" s="122">
        <v>49</v>
      </c>
      <c r="K54" s="133">
        <v>0</v>
      </c>
      <c r="L54" s="133">
        <v>0.3</v>
      </c>
    </row>
    <row r="55" spans="1:12" ht="15.75" thickBot="1" x14ac:dyDescent="0.3">
      <c r="A55" s="111" t="s">
        <v>49</v>
      </c>
      <c r="B55" s="134">
        <v>0</v>
      </c>
      <c r="J55" s="122">
        <v>50</v>
      </c>
      <c r="K55" s="133">
        <v>0</v>
      </c>
      <c r="L55" s="133">
        <v>0.2</v>
      </c>
    </row>
    <row r="56" spans="1:12" x14ac:dyDescent="0.25">
      <c r="A56" s="167" t="s">
        <v>65</v>
      </c>
      <c r="B56" s="168">
        <f>IF(B55=0,B54,(B54*(1-B55)))</f>
        <v>6506.24</v>
      </c>
      <c r="J56" s="122">
        <v>51</v>
      </c>
      <c r="K56" s="133">
        <v>0</v>
      </c>
      <c r="L56" s="133">
        <v>0.2</v>
      </c>
    </row>
    <row r="57" spans="1:12" ht="65.25" thickBot="1" x14ac:dyDescent="0.3">
      <c r="B57" s="135" t="s">
        <v>45</v>
      </c>
      <c r="C57" s="139" t="s">
        <v>46</v>
      </c>
      <c r="D57" s="139" t="s">
        <v>54</v>
      </c>
      <c r="E57" s="136" t="s">
        <v>47</v>
      </c>
      <c r="F57" s="137" t="s">
        <v>48</v>
      </c>
      <c r="G57" s="138" t="s">
        <v>51</v>
      </c>
      <c r="H57" s="138" t="s">
        <v>52</v>
      </c>
      <c r="J57" s="122">
        <v>52</v>
      </c>
      <c r="K57" s="133">
        <v>0</v>
      </c>
      <c r="L57" s="133">
        <v>0.2</v>
      </c>
    </row>
    <row r="58" spans="1:12" ht="60.75" thickBot="1" x14ac:dyDescent="0.3">
      <c r="A58" s="181" t="s">
        <v>42</v>
      </c>
      <c r="B58" s="156"/>
      <c r="C58" s="157"/>
      <c r="D58" s="202">
        <v>40917</v>
      </c>
      <c r="E58" s="154" t="str">
        <f>IF(C58=$A$5,"Capturar fecha de baja",IF(C58&lt;D58,0,((C58-D58)+1)))</f>
        <v>Capturar fecha de baja</v>
      </c>
      <c r="F58" s="155" t="str">
        <f>IF(B58=0,$K$2,IF(E58=$K$1,$K$1,VLOOKUP(E58,J:K,2,FALSE)))</f>
        <v>Capturar cantidad de materias a dar de baja</v>
      </c>
      <c r="G58" s="163">
        <f>IF(F58=$K$2,$B$5,IF(F58=$K$1,$B$5,(($B$54*B58)*F58)*(1-$B$55)))</f>
        <v>0</v>
      </c>
      <c r="H58" s="159">
        <f>IF(G58=0,(B58*$B$56),((B58*$B$56)*(1-F58)))</f>
        <v>0</v>
      </c>
      <c r="J58" s="122">
        <v>53</v>
      </c>
      <c r="K58" s="133">
        <v>0</v>
      </c>
      <c r="L58" s="133">
        <v>0.2</v>
      </c>
    </row>
    <row r="59" spans="1:12" ht="60.75" thickBot="1" x14ac:dyDescent="0.3">
      <c r="A59" s="181" t="s">
        <v>43</v>
      </c>
      <c r="B59" s="156"/>
      <c r="C59" s="157"/>
      <c r="D59" s="202">
        <v>40949</v>
      </c>
      <c r="E59" s="154" t="str">
        <f>IF(C59=$A$5,"Capturar fecha de baja",IF(C59&lt;D59,0,((C59-D59)+1)))</f>
        <v>Capturar fecha de baja</v>
      </c>
      <c r="F59" s="155" t="str">
        <f>IF(B59=0,$K$2,IF(E59=$K$1,$K$1,VLOOKUP(E59,J:K,2,FALSE)))</f>
        <v>Capturar cantidad de materias a dar de baja</v>
      </c>
      <c r="G59" s="163">
        <f>IF(F59=$K$2,$B$5,IF(F59=$K$1,$B$5,(($B$54*B59)*F59)*(1-$B$55)))</f>
        <v>0</v>
      </c>
      <c r="H59" s="159">
        <f>IF(G59=0,(B59*$B$56),((B59*$B$56)*(1-F59)))</f>
        <v>0</v>
      </c>
      <c r="J59" s="122">
        <v>54</v>
      </c>
      <c r="K59" s="133">
        <v>0</v>
      </c>
      <c r="L59" s="133">
        <v>0.2</v>
      </c>
    </row>
    <row r="60" spans="1:12" ht="60.75" thickBot="1" x14ac:dyDescent="0.3">
      <c r="A60" s="181" t="s">
        <v>44</v>
      </c>
      <c r="B60" s="156"/>
      <c r="C60" s="157"/>
      <c r="D60" s="202">
        <v>40981</v>
      </c>
      <c r="E60" s="154" t="str">
        <f>IF(C60=$A$5,"Capturar fecha de baja",IF(C60&lt;D60,0,((C60-D60)+1)))</f>
        <v>Capturar fecha de baja</v>
      </c>
      <c r="F60" s="155" t="str">
        <f>IF(B60=0,$K$2,IF(E60=$K$1,$K$1,VLOOKUP(E60,J:K,2,FALSE)))</f>
        <v>Capturar cantidad de materias a dar de baja</v>
      </c>
      <c r="G60" s="163">
        <f>IF(F60=$K$2,$B$5,IF(F60=$K$1,$B$5,(($B$54*B60)*F60)*(1-$B$55)))</f>
        <v>0</v>
      </c>
      <c r="H60" s="159">
        <f>IF(G60=0,(B60*$B$56),((B60*$B$56)*(1-F60)))</f>
        <v>0</v>
      </c>
      <c r="J60" s="122">
        <v>55</v>
      </c>
      <c r="K60" s="133">
        <v>0</v>
      </c>
      <c r="L60" s="133">
        <v>0.2</v>
      </c>
    </row>
    <row r="61" spans="1:12" ht="15.75" thickBot="1" x14ac:dyDescent="0.3">
      <c r="A61" s="111" t="s">
        <v>50</v>
      </c>
      <c r="B61" s="131">
        <f>SUM(B58:B60)</f>
        <v>0</v>
      </c>
      <c r="C61" s="127"/>
      <c r="D61" s="128"/>
      <c r="E61" s="129"/>
      <c r="F61" s="130"/>
      <c r="G61" s="141">
        <f>SUM(G58:G60)</f>
        <v>0</v>
      </c>
      <c r="H61" s="141">
        <f>SUM(H58:H60)</f>
        <v>0</v>
      </c>
      <c r="J61" s="122">
        <v>56</v>
      </c>
      <c r="K61" s="133">
        <v>0</v>
      </c>
      <c r="L61" s="133">
        <v>0.2</v>
      </c>
    </row>
    <row r="62" spans="1:12" x14ac:dyDescent="0.25">
      <c r="B62" s="165"/>
      <c r="J62" s="122">
        <v>57</v>
      </c>
      <c r="K62" s="133">
        <v>0</v>
      </c>
      <c r="L62" s="133">
        <v>0.1</v>
      </c>
    </row>
    <row r="63" spans="1:12" x14ac:dyDescent="0.25">
      <c r="J63" s="122">
        <v>58</v>
      </c>
      <c r="K63" s="133">
        <v>0</v>
      </c>
      <c r="L63" s="133">
        <v>0.1</v>
      </c>
    </row>
    <row r="64" spans="1:12" ht="18.75" x14ac:dyDescent="0.3">
      <c r="A64" s="116" t="s">
        <v>56</v>
      </c>
      <c r="B64" s="117" t="s">
        <v>68</v>
      </c>
      <c r="C64" s="123"/>
      <c r="D64" s="123"/>
      <c r="E64" s="124"/>
      <c r="F64" s="125"/>
      <c r="G64" s="126"/>
      <c r="H64" s="126"/>
      <c r="J64" s="122">
        <v>59</v>
      </c>
      <c r="K64" s="133">
        <v>0</v>
      </c>
      <c r="L64" s="133">
        <v>0.1</v>
      </c>
    </row>
    <row r="65" spans="1:12" ht="15.75" thickBot="1" x14ac:dyDescent="0.3">
      <c r="A65" s="111" t="s">
        <v>53</v>
      </c>
      <c r="B65" s="112">
        <v>6730.8799999999992</v>
      </c>
      <c r="J65" s="122">
        <v>60</v>
      </c>
      <c r="K65" s="133">
        <v>0</v>
      </c>
      <c r="L65" s="133">
        <v>0.1</v>
      </c>
    </row>
    <row r="66" spans="1:12" ht="15.75" thickBot="1" x14ac:dyDescent="0.3">
      <c r="A66" s="111" t="s">
        <v>49</v>
      </c>
      <c r="B66" s="134">
        <v>0</v>
      </c>
      <c r="J66" s="122">
        <v>61</v>
      </c>
      <c r="K66" s="133">
        <v>0</v>
      </c>
      <c r="L66" s="133">
        <v>0.1</v>
      </c>
    </row>
    <row r="67" spans="1:12" x14ac:dyDescent="0.25">
      <c r="A67" s="167" t="s">
        <v>65</v>
      </c>
      <c r="B67" s="168">
        <f>IF(B66=0,B65,(B65*(1-B66)))</f>
        <v>6730.8799999999992</v>
      </c>
      <c r="J67" s="122">
        <v>62</v>
      </c>
      <c r="K67" s="133">
        <v>0</v>
      </c>
      <c r="L67" s="133">
        <v>0.1</v>
      </c>
    </row>
    <row r="68" spans="1:12" ht="65.25" thickBot="1" x14ac:dyDescent="0.3">
      <c r="B68" s="135" t="s">
        <v>45</v>
      </c>
      <c r="C68" s="139" t="s">
        <v>46</v>
      </c>
      <c r="D68" s="139" t="s">
        <v>54</v>
      </c>
      <c r="E68" s="136" t="s">
        <v>47</v>
      </c>
      <c r="F68" s="137" t="s">
        <v>48</v>
      </c>
      <c r="G68" s="138" t="s">
        <v>51</v>
      </c>
      <c r="H68" s="138" t="s">
        <v>52</v>
      </c>
      <c r="J68" s="122">
        <v>63</v>
      </c>
      <c r="K68" s="133">
        <v>0</v>
      </c>
      <c r="L68" s="133">
        <v>0.1</v>
      </c>
    </row>
    <row r="69" spans="1:12" ht="60.75" thickBot="1" x14ac:dyDescent="0.3">
      <c r="A69" s="181" t="s">
        <v>42</v>
      </c>
      <c r="B69" s="156"/>
      <c r="C69" s="157"/>
      <c r="D69" s="202">
        <v>40917</v>
      </c>
      <c r="E69" s="154" t="str">
        <f>IF(C69=$A$5,"Capturar fecha de baja",IF(C69&lt;D69,0,((C69-D69)+1)))</f>
        <v>Capturar fecha de baja</v>
      </c>
      <c r="F69" s="155" t="str">
        <f>IF(B69=0,$K$2,IF(E69=$K$1,$K$1,VLOOKUP(E69,J:K,2,FALSE)))</f>
        <v>Capturar cantidad de materias a dar de baja</v>
      </c>
      <c r="G69" s="163">
        <f>IF(F69=$K$2,$B$5,IF(F69=$K$1,$B$5,(($B$65*B69)*F69)*(1-$B$66)))</f>
        <v>0</v>
      </c>
      <c r="H69" s="159">
        <f>IF(G69=0,(B69*$B$67),((B69*$B$67)*(1-F69)))</f>
        <v>0</v>
      </c>
      <c r="J69" s="122">
        <v>64</v>
      </c>
      <c r="K69" s="133">
        <v>0</v>
      </c>
      <c r="L69" s="133">
        <v>0</v>
      </c>
    </row>
    <row r="70" spans="1:12" ht="60.75" thickBot="1" x14ac:dyDescent="0.3">
      <c r="A70" s="181" t="s">
        <v>43</v>
      </c>
      <c r="B70" s="156"/>
      <c r="C70" s="157"/>
      <c r="D70" s="202">
        <v>40949</v>
      </c>
      <c r="E70" s="154" t="str">
        <f>IF(C70=$A$5,"Capturar fecha de baja",IF(C70&lt;D70,0,((C70-D70)+1)))</f>
        <v>Capturar fecha de baja</v>
      </c>
      <c r="F70" s="155" t="str">
        <f>IF(B70=0,$K$2,IF(E70=$K$1,$K$1,VLOOKUP(E70,J:K,2,FALSE)))</f>
        <v>Capturar cantidad de materias a dar de baja</v>
      </c>
      <c r="G70" s="163">
        <f>IF(F70=$K$2,$B$5,IF(F70=$K$1,$B$5,(($B$65*B70)*F70)*(1-$B$66)))</f>
        <v>0</v>
      </c>
      <c r="H70" s="159">
        <f>IF(G70=0,(B70*$B$67),((B70*$B$67)*(1-F70)))</f>
        <v>0</v>
      </c>
      <c r="J70" s="122">
        <v>65</v>
      </c>
      <c r="K70" s="133">
        <v>0</v>
      </c>
      <c r="L70" s="133">
        <v>0</v>
      </c>
    </row>
    <row r="71" spans="1:12" ht="60.75" thickBot="1" x14ac:dyDescent="0.3">
      <c r="A71" s="181" t="s">
        <v>44</v>
      </c>
      <c r="B71" s="156"/>
      <c r="C71" s="157"/>
      <c r="D71" s="202">
        <v>40981</v>
      </c>
      <c r="E71" s="154" t="str">
        <f>IF(C71=$A$5,"Capturar fecha de baja",IF(C71&lt;D71,0,((C71-D71)+1)))</f>
        <v>Capturar fecha de baja</v>
      </c>
      <c r="F71" s="155" t="str">
        <f>IF(B71=0,$K$2,IF(E71=$K$1,$K$1,VLOOKUP(E71,J:K,2,FALSE)))</f>
        <v>Capturar cantidad de materias a dar de baja</v>
      </c>
      <c r="G71" s="163">
        <f>IF(F71=$K$2,$B$5,IF(F71=$K$1,$B$5,(($B$65*B71)*F71)*(1-$B$66)))</f>
        <v>0</v>
      </c>
      <c r="H71" s="159">
        <f>IF(G71=0,(B71*$B$67),((B71*$B$67)*(1-F71)))</f>
        <v>0</v>
      </c>
      <c r="J71" s="122">
        <v>66</v>
      </c>
      <c r="K71" s="133">
        <v>0</v>
      </c>
      <c r="L71" s="133">
        <v>0</v>
      </c>
    </row>
    <row r="72" spans="1:12" ht="15.75" thickBot="1" x14ac:dyDescent="0.3">
      <c r="A72" s="107" t="s">
        <v>50</v>
      </c>
      <c r="B72" s="131">
        <f>SUM(B69:B71)</f>
        <v>0</v>
      </c>
      <c r="C72" s="114"/>
      <c r="D72" s="115"/>
      <c r="G72" s="141">
        <f>SUM(G69:G71)</f>
        <v>0</v>
      </c>
      <c r="H72" s="141">
        <f>SUM(H69:H71)</f>
        <v>0</v>
      </c>
      <c r="J72" s="122">
        <v>67</v>
      </c>
      <c r="K72" s="133">
        <v>0</v>
      </c>
      <c r="L72" s="133">
        <v>0</v>
      </c>
    </row>
    <row r="73" spans="1:12" x14ac:dyDescent="0.25">
      <c r="B73" s="166"/>
      <c r="C73" s="166"/>
      <c r="J73" s="122">
        <v>68</v>
      </c>
      <c r="K73" s="133">
        <v>0</v>
      </c>
      <c r="L73" s="133">
        <v>0</v>
      </c>
    </row>
    <row r="74" spans="1:12" x14ac:dyDescent="0.25">
      <c r="J74" s="122">
        <v>69</v>
      </c>
      <c r="K74" s="133">
        <v>0</v>
      </c>
      <c r="L74" s="133">
        <v>0</v>
      </c>
    </row>
    <row r="75" spans="1:12" x14ac:dyDescent="0.25">
      <c r="J75" s="122">
        <v>70</v>
      </c>
      <c r="K75" s="133">
        <v>0</v>
      </c>
      <c r="L75" s="133">
        <v>0</v>
      </c>
    </row>
    <row r="76" spans="1:12" x14ac:dyDescent="0.25">
      <c r="J76" s="122">
        <v>71</v>
      </c>
      <c r="K76" s="133">
        <v>0</v>
      </c>
      <c r="L76" s="133">
        <v>0</v>
      </c>
    </row>
    <row r="77" spans="1:12" x14ac:dyDescent="0.25">
      <c r="J77" s="122">
        <v>72</v>
      </c>
      <c r="K77" s="133">
        <v>0</v>
      </c>
      <c r="L77" s="133">
        <v>0</v>
      </c>
    </row>
    <row r="78" spans="1:12" x14ac:dyDescent="0.25">
      <c r="J78" s="122">
        <v>73</v>
      </c>
      <c r="K78" s="133">
        <v>0</v>
      </c>
      <c r="L78" s="133">
        <v>0</v>
      </c>
    </row>
    <row r="79" spans="1:12" x14ac:dyDescent="0.25">
      <c r="E79" s="107"/>
      <c r="F79" s="107"/>
      <c r="G79" s="107"/>
      <c r="H79" s="107"/>
      <c r="J79" s="122">
        <v>74</v>
      </c>
      <c r="K79" s="133">
        <v>0</v>
      </c>
      <c r="L79" s="133">
        <v>0</v>
      </c>
    </row>
    <row r="80" spans="1:12" x14ac:dyDescent="0.25">
      <c r="E80" s="107"/>
      <c r="F80" s="107"/>
      <c r="G80" s="107"/>
      <c r="H80" s="107"/>
      <c r="J80" s="122">
        <v>75</v>
      </c>
      <c r="K80" s="133">
        <v>0</v>
      </c>
      <c r="L80" s="133">
        <v>0</v>
      </c>
    </row>
    <row r="81" spans="5:12" x14ac:dyDescent="0.25">
      <c r="E81" s="107"/>
      <c r="F81" s="107"/>
      <c r="G81" s="107"/>
      <c r="H81" s="107"/>
      <c r="J81" s="122">
        <v>76</v>
      </c>
      <c r="K81" s="133">
        <v>0</v>
      </c>
      <c r="L81" s="133">
        <v>0</v>
      </c>
    </row>
    <row r="82" spans="5:12" x14ac:dyDescent="0.25">
      <c r="E82" s="107"/>
      <c r="F82" s="107"/>
      <c r="G82" s="107"/>
      <c r="H82" s="107"/>
      <c r="J82" s="122">
        <v>77</v>
      </c>
      <c r="K82" s="133">
        <v>0</v>
      </c>
      <c r="L82" s="133">
        <v>0</v>
      </c>
    </row>
    <row r="83" spans="5:12" x14ac:dyDescent="0.25">
      <c r="E83" s="107"/>
      <c r="F83" s="107"/>
      <c r="G83" s="107"/>
      <c r="H83" s="107"/>
      <c r="J83" s="122">
        <v>78</v>
      </c>
      <c r="K83" s="133">
        <v>0</v>
      </c>
      <c r="L83" s="133">
        <v>0</v>
      </c>
    </row>
    <row r="84" spans="5:12" x14ac:dyDescent="0.25">
      <c r="E84" s="107"/>
      <c r="F84" s="107"/>
      <c r="G84" s="107"/>
      <c r="H84" s="107"/>
      <c r="J84" s="122">
        <v>79</v>
      </c>
      <c r="K84" s="133">
        <v>0</v>
      </c>
      <c r="L84" s="133">
        <v>0</v>
      </c>
    </row>
    <row r="85" spans="5:12" x14ac:dyDescent="0.25">
      <c r="E85" s="107"/>
      <c r="F85" s="107"/>
      <c r="G85" s="107"/>
      <c r="H85" s="107"/>
      <c r="J85" s="122">
        <v>80</v>
      </c>
      <c r="K85" s="133">
        <v>0</v>
      </c>
      <c r="L85" s="133">
        <v>0</v>
      </c>
    </row>
    <row r="86" spans="5:12" x14ac:dyDescent="0.25">
      <c r="E86" s="107"/>
      <c r="F86" s="107"/>
      <c r="G86" s="107"/>
      <c r="H86" s="107"/>
      <c r="J86" s="122">
        <v>81</v>
      </c>
      <c r="K86" s="133">
        <v>0</v>
      </c>
      <c r="L86" s="133">
        <v>0</v>
      </c>
    </row>
    <row r="87" spans="5:12" x14ac:dyDescent="0.25">
      <c r="E87" s="107"/>
      <c r="F87" s="107"/>
      <c r="G87" s="107"/>
      <c r="H87" s="107"/>
      <c r="J87" s="122">
        <v>82</v>
      </c>
      <c r="K87" s="133">
        <v>0</v>
      </c>
      <c r="L87" s="133">
        <v>0</v>
      </c>
    </row>
    <row r="88" spans="5:12" x14ac:dyDescent="0.25">
      <c r="E88" s="107"/>
      <c r="F88" s="107"/>
      <c r="G88" s="107"/>
      <c r="H88" s="107"/>
      <c r="J88" s="122">
        <v>83</v>
      </c>
      <c r="K88" s="133">
        <v>0</v>
      </c>
      <c r="L88" s="133">
        <v>0</v>
      </c>
    </row>
    <row r="89" spans="5:12" x14ac:dyDescent="0.25">
      <c r="E89" s="107"/>
      <c r="F89" s="107"/>
      <c r="G89" s="107"/>
      <c r="H89" s="107"/>
      <c r="J89" s="122">
        <v>84</v>
      </c>
      <c r="K89" s="133">
        <v>0</v>
      </c>
      <c r="L89" s="133">
        <v>0</v>
      </c>
    </row>
    <row r="90" spans="5:12" x14ac:dyDescent="0.25">
      <c r="E90" s="107"/>
      <c r="F90" s="107"/>
      <c r="G90" s="107"/>
      <c r="H90" s="107"/>
      <c r="J90" s="122">
        <v>85</v>
      </c>
      <c r="K90" s="133">
        <v>0</v>
      </c>
      <c r="L90" s="133">
        <v>0</v>
      </c>
    </row>
    <row r="91" spans="5:12" x14ac:dyDescent="0.25">
      <c r="E91" s="107"/>
      <c r="F91" s="107"/>
      <c r="G91" s="107"/>
      <c r="H91" s="107"/>
      <c r="J91" s="122">
        <v>86</v>
      </c>
      <c r="K91" s="133">
        <v>0</v>
      </c>
      <c r="L91" s="133">
        <v>0</v>
      </c>
    </row>
    <row r="92" spans="5:12" x14ac:dyDescent="0.25">
      <c r="E92" s="107"/>
      <c r="F92" s="107"/>
      <c r="G92" s="107"/>
      <c r="H92" s="107"/>
      <c r="J92" s="122">
        <v>87</v>
      </c>
      <c r="K92" s="133">
        <v>0</v>
      </c>
      <c r="L92" s="133">
        <v>0</v>
      </c>
    </row>
    <row r="93" spans="5:12" x14ac:dyDescent="0.25">
      <c r="E93" s="107"/>
      <c r="F93" s="107"/>
      <c r="G93" s="107"/>
      <c r="H93" s="107"/>
      <c r="J93" s="122">
        <v>88</v>
      </c>
      <c r="K93" s="133">
        <v>0</v>
      </c>
      <c r="L93" s="133">
        <v>0</v>
      </c>
    </row>
    <row r="94" spans="5:12" x14ac:dyDescent="0.25">
      <c r="E94" s="107"/>
      <c r="F94" s="107"/>
      <c r="G94" s="107"/>
      <c r="H94" s="107"/>
      <c r="J94" s="122">
        <v>89</v>
      </c>
      <c r="K94" s="133">
        <v>0</v>
      </c>
      <c r="L94" s="133">
        <v>0</v>
      </c>
    </row>
    <row r="95" spans="5:12" x14ac:dyDescent="0.25">
      <c r="E95" s="107"/>
      <c r="F95" s="107"/>
      <c r="G95" s="107"/>
      <c r="H95" s="107"/>
      <c r="J95" s="122">
        <v>90</v>
      </c>
      <c r="K95" s="133">
        <v>0</v>
      </c>
      <c r="L95" s="133">
        <v>0</v>
      </c>
    </row>
    <row r="96" spans="5:12" x14ac:dyDescent="0.25">
      <c r="E96" s="107"/>
      <c r="F96" s="107"/>
      <c r="G96" s="107"/>
      <c r="H96" s="107"/>
      <c r="J96" s="122">
        <v>91</v>
      </c>
      <c r="K96" s="133">
        <v>0</v>
      </c>
      <c r="L96" s="133">
        <v>0</v>
      </c>
    </row>
    <row r="97" spans="5:12" x14ac:dyDescent="0.25">
      <c r="E97" s="107"/>
      <c r="F97" s="107"/>
      <c r="G97" s="107"/>
      <c r="H97" s="107"/>
      <c r="J97" s="122">
        <v>92</v>
      </c>
      <c r="K97" s="133">
        <v>0</v>
      </c>
      <c r="L97" s="133">
        <v>0</v>
      </c>
    </row>
    <row r="98" spans="5:12" x14ac:dyDescent="0.25">
      <c r="E98" s="107"/>
      <c r="F98" s="107"/>
      <c r="G98" s="107"/>
      <c r="H98" s="107"/>
      <c r="J98" s="122">
        <v>93</v>
      </c>
      <c r="K98" s="133">
        <v>0</v>
      </c>
      <c r="L98" s="133">
        <v>0</v>
      </c>
    </row>
    <row r="99" spans="5:12" x14ac:dyDescent="0.25">
      <c r="E99" s="107"/>
      <c r="F99" s="107"/>
      <c r="G99" s="107"/>
      <c r="H99" s="107"/>
      <c r="J99" s="122">
        <v>94</v>
      </c>
      <c r="K99" s="133">
        <v>0</v>
      </c>
      <c r="L99" s="133">
        <v>0</v>
      </c>
    </row>
    <row r="100" spans="5:12" x14ac:dyDescent="0.25">
      <c r="E100" s="107"/>
      <c r="F100" s="107"/>
      <c r="G100" s="107"/>
      <c r="H100" s="107"/>
      <c r="J100" s="122">
        <v>95</v>
      </c>
      <c r="K100" s="133">
        <v>0</v>
      </c>
      <c r="L100" s="133">
        <v>0</v>
      </c>
    </row>
    <row r="101" spans="5:12" x14ac:dyDescent="0.25">
      <c r="E101" s="107"/>
      <c r="F101" s="107"/>
      <c r="G101" s="107"/>
      <c r="H101" s="107"/>
      <c r="J101" s="122">
        <v>96</v>
      </c>
      <c r="K101" s="133">
        <v>0</v>
      </c>
      <c r="L101" s="133">
        <v>0</v>
      </c>
    </row>
    <row r="102" spans="5:12" x14ac:dyDescent="0.25">
      <c r="E102" s="107"/>
      <c r="F102" s="107"/>
      <c r="G102" s="107"/>
      <c r="H102" s="107"/>
      <c r="J102" s="122">
        <v>97</v>
      </c>
      <c r="K102" s="133">
        <v>0</v>
      </c>
      <c r="L102" s="133">
        <v>0</v>
      </c>
    </row>
    <row r="103" spans="5:12" x14ac:dyDescent="0.25">
      <c r="E103" s="107"/>
      <c r="F103" s="107"/>
      <c r="G103" s="107"/>
      <c r="H103" s="107"/>
      <c r="J103" s="122">
        <v>98</v>
      </c>
      <c r="K103" s="133">
        <v>0</v>
      </c>
      <c r="L103" s="133">
        <v>0</v>
      </c>
    </row>
    <row r="104" spans="5:12" x14ac:dyDescent="0.25">
      <c r="E104" s="107"/>
      <c r="F104" s="107"/>
      <c r="G104" s="107"/>
      <c r="H104" s="107"/>
      <c r="J104" s="122">
        <v>99</v>
      </c>
      <c r="K104" s="133">
        <v>0</v>
      </c>
      <c r="L104" s="133">
        <v>0</v>
      </c>
    </row>
    <row r="105" spans="5:12" x14ac:dyDescent="0.25">
      <c r="E105" s="107"/>
      <c r="F105" s="107"/>
      <c r="G105" s="107"/>
      <c r="H105" s="107"/>
      <c r="J105" s="122">
        <v>100</v>
      </c>
      <c r="K105" s="133">
        <v>0</v>
      </c>
      <c r="L105" s="133">
        <v>0</v>
      </c>
    </row>
    <row r="106" spans="5:12" x14ac:dyDescent="0.25">
      <c r="E106" s="107"/>
      <c r="F106" s="107"/>
      <c r="G106" s="107"/>
      <c r="H106" s="107"/>
      <c r="J106" s="122">
        <v>101</v>
      </c>
      <c r="K106" s="133">
        <v>0</v>
      </c>
      <c r="L106" s="133">
        <v>0</v>
      </c>
    </row>
    <row r="107" spans="5:12" x14ac:dyDescent="0.25">
      <c r="E107" s="107"/>
      <c r="F107" s="107"/>
      <c r="G107" s="107"/>
      <c r="H107" s="107"/>
      <c r="J107" s="122">
        <v>102</v>
      </c>
      <c r="K107" s="133">
        <v>0</v>
      </c>
      <c r="L107" s="133">
        <v>0</v>
      </c>
    </row>
    <row r="108" spans="5:12" x14ac:dyDescent="0.25">
      <c r="E108" s="107"/>
      <c r="F108" s="107"/>
      <c r="G108" s="107"/>
      <c r="H108" s="107"/>
      <c r="J108" s="122">
        <v>103</v>
      </c>
      <c r="K108" s="133">
        <v>0</v>
      </c>
      <c r="L108" s="133">
        <v>0</v>
      </c>
    </row>
    <row r="109" spans="5:12" x14ac:dyDescent="0.25">
      <c r="E109" s="107"/>
      <c r="F109" s="107"/>
      <c r="G109" s="107"/>
      <c r="H109" s="107"/>
      <c r="J109" s="122">
        <v>104</v>
      </c>
      <c r="K109" s="133">
        <v>0</v>
      </c>
      <c r="L109" s="133">
        <v>0</v>
      </c>
    </row>
    <row r="110" spans="5:12" x14ac:dyDescent="0.25">
      <c r="E110" s="107"/>
      <c r="F110" s="107"/>
      <c r="G110" s="107"/>
      <c r="H110" s="107"/>
      <c r="J110" s="122">
        <v>105</v>
      </c>
      <c r="K110" s="133">
        <v>0</v>
      </c>
      <c r="L110" s="133">
        <v>0</v>
      </c>
    </row>
    <row r="111" spans="5:12" x14ac:dyDescent="0.25">
      <c r="E111" s="107"/>
      <c r="F111" s="107"/>
      <c r="G111" s="107"/>
      <c r="H111" s="107"/>
      <c r="J111" s="122">
        <v>106</v>
      </c>
      <c r="K111" s="133">
        <v>0</v>
      </c>
      <c r="L111" s="133">
        <v>0</v>
      </c>
    </row>
    <row r="112" spans="5:12" x14ac:dyDescent="0.25">
      <c r="E112" s="107"/>
      <c r="F112" s="107"/>
      <c r="G112" s="107"/>
      <c r="H112" s="107"/>
      <c r="J112" s="122">
        <v>107</v>
      </c>
      <c r="K112" s="133">
        <v>0</v>
      </c>
      <c r="L112" s="133">
        <v>0</v>
      </c>
    </row>
    <row r="113" spans="5:12" x14ac:dyDescent="0.25">
      <c r="E113" s="107"/>
      <c r="F113" s="107"/>
      <c r="G113" s="107"/>
      <c r="H113" s="107"/>
      <c r="J113" s="122">
        <v>108</v>
      </c>
      <c r="K113" s="133">
        <v>0</v>
      </c>
      <c r="L113" s="133">
        <v>0</v>
      </c>
    </row>
    <row r="114" spans="5:12" x14ac:dyDescent="0.25">
      <c r="E114" s="107"/>
      <c r="F114" s="107"/>
      <c r="G114" s="107"/>
      <c r="H114" s="107"/>
      <c r="J114" s="122">
        <v>109</v>
      </c>
      <c r="K114" s="133">
        <v>0</v>
      </c>
      <c r="L114" s="133">
        <v>0</v>
      </c>
    </row>
    <row r="115" spans="5:12" x14ac:dyDescent="0.25">
      <c r="E115" s="107"/>
      <c r="F115" s="107"/>
      <c r="G115" s="107"/>
      <c r="H115" s="107"/>
      <c r="J115" s="122">
        <v>110</v>
      </c>
      <c r="K115" s="133">
        <v>0</v>
      </c>
      <c r="L115" s="133">
        <v>0</v>
      </c>
    </row>
    <row r="116" spans="5:12" x14ac:dyDescent="0.25">
      <c r="E116" s="107"/>
      <c r="F116" s="107"/>
      <c r="G116" s="107"/>
      <c r="H116" s="107"/>
      <c r="J116" s="122">
        <v>111</v>
      </c>
      <c r="K116" s="133">
        <v>0</v>
      </c>
      <c r="L116" s="133">
        <v>0</v>
      </c>
    </row>
    <row r="117" spans="5:12" x14ac:dyDescent="0.25">
      <c r="E117" s="107"/>
      <c r="F117" s="107"/>
      <c r="G117" s="107"/>
      <c r="H117" s="107"/>
      <c r="J117" s="122">
        <v>112</v>
      </c>
      <c r="K117" s="133">
        <v>0</v>
      </c>
      <c r="L117" s="133">
        <v>0</v>
      </c>
    </row>
    <row r="118" spans="5:12" x14ac:dyDescent="0.25">
      <c r="E118" s="107"/>
      <c r="F118" s="107"/>
      <c r="G118" s="107"/>
      <c r="H118" s="107"/>
      <c r="J118" s="122">
        <v>113</v>
      </c>
      <c r="K118" s="133">
        <v>0</v>
      </c>
      <c r="L118" s="133">
        <v>0</v>
      </c>
    </row>
    <row r="119" spans="5:12" x14ac:dyDescent="0.25">
      <c r="E119" s="107"/>
      <c r="F119" s="107"/>
      <c r="G119" s="107"/>
      <c r="H119" s="107"/>
      <c r="J119" s="122">
        <v>114</v>
      </c>
      <c r="K119" s="133">
        <v>0</v>
      </c>
      <c r="L119" s="133">
        <v>0</v>
      </c>
    </row>
    <row r="120" spans="5:12" x14ac:dyDescent="0.25">
      <c r="E120" s="107"/>
      <c r="F120" s="107"/>
      <c r="G120" s="107"/>
      <c r="H120" s="107"/>
      <c r="J120" s="122">
        <v>115</v>
      </c>
      <c r="K120" s="133">
        <v>0</v>
      </c>
      <c r="L120" s="133">
        <v>0</v>
      </c>
    </row>
    <row r="121" spans="5:12" x14ac:dyDescent="0.25">
      <c r="E121" s="107"/>
      <c r="F121" s="107"/>
      <c r="G121" s="107"/>
      <c r="H121" s="107"/>
      <c r="J121" s="122">
        <v>116</v>
      </c>
      <c r="K121" s="133">
        <v>0</v>
      </c>
      <c r="L121" s="133">
        <v>0</v>
      </c>
    </row>
    <row r="122" spans="5:12" x14ac:dyDescent="0.25">
      <c r="E122" s="107"/>
      <c r="F122" s="107"/>
      <c r="G122" s="107"/>
      <c r="H122" s="107"/>
      <c r="J122" s="122">
        <v>117</v>
      </c>
      <c r="K122" s="133">
        <v>0</v>
      </c>
      <c r="L122" s="133">
        <v>0</v>
      </c>
    </row>
    <row r="123" spans="5:12" x14ac:dyDescent="0.25">
      <c r="E123" s="107"/>
      <c r="F123" s="107"/>
      <c r="G123" s="107"/>
      <c r="H123" s="107"/>
      <c r="J123" s="122">
        <v>118</v>
      </c>
      <c r="K123" s="133">
        <v>0</v>
      </c>
      <c r="L123" s="133">
        <v>0</v>
      </c>
    </row>
    <row r="124" spans="5:12" x14ac:dyDescent="0.25">
      <c r="E124" s="107"/>
      <c r="F124" s="107"/>
      <c r="G124" s="107"/>
      <c r="H124" s="107"/>
      <c r="J124" s="122">
        <v>119</v>
      </c>
      <c r="K124" s="133">
        <v>0</v>
      </c>
      <c r="L124" s="133">
        <v>0</v>
      </c>
    </row>
    <row r="125" spans="5:12" x14ac:dyDescent="0.25">
      <c r="E125" s="107"/>
      <c r="F125" s="107"/>
      <c r="G125" s="107"/>
      <c r="H125" s="107"/>
      <c r="J125" s="122">
        <v>120</v>
      </c>
      <c r="K125" s="133">
        <v>0</v>
      </c>
      <c r="L125" s="133">
        <v>0</v>
      </c>
    </row>
    <row r="126" spans="5:12" x14ac:dyDescent="0.25">
      <c r="E126" s="107"/>
      <c r="F126" s="107"/>
      <c r="G126" s="107"/>
      <c r="H126" s="107"/>
      <c r="J126" s="122">
        <v>121</v>
      </c>
      <c r="K126" s="133">
        <v>0</v>
      </c>
      <c r="L126" s="133">
        <v>0</v>
      </c>
    </row>
    <row r="127" spans="5:12" x14ac:dyDescent="0.25">
      <c r="E127" s="107"/>
      <c r="F127" s="107"/>
      <c r="G127" s="107"/>
      <c r="H127" s="107"/>
      <c r="J127" s="122">
        <v>122</v>
      </c>
      <c r="K127" s="133">
        <v>0</v>
      </c>
      <c r="L127" s="133">
        <v>0</v>
      </c>
    </row>
    <row r="128" spans="5:12" x14ac:dyDescent="0.25">
      <c r="E128" s="107"/>
      <c r="F128" s="107"/>
      <c r="G128" s="107"/>
      <c r="H128" s="107"/>
      <c r="J128" s="122">
        <v>123</v>
      </c>
      <c r="K128" s="133">
        <v>0</v>
      </c>
      <c r="L128" s="133">
        <v>0</v>
      </c>
    </row>
    <row r="129" spans="5:12" x14ac:dyDescent="0.25">
      <c r="E129" s="107"/>
      <c r="F129" s="107"/>
      <c r="G129" s="107"/>
      <c r="H129" s="107"/>
      <c r="J129" s="122">
        <v>124</v>
      </c>
      <c r="K129" s="133">
        <v>0</v>
      </c>
      <c r="L129" s="133">
        <v>0</v>
      </c>
    </row>
    <row r="130" spans="5:12" x14ac:dyDescent="0.25">
      <c r="E130" s="107"/>
      <c r="F130" s="107"/>
      <c r="G130" s="107"/>
      <c r="H130" s="107"/>
      <c r="J130" s="122">
        <v>125</v>
      </c>
      <c r="K130" s="133">
        <v>0</v>
      </c>
      <c r="L130" s="133">
        <v>0</v>
      </c>
    </row>
    <row r="131" spans="5:12" x14ac:dyDescent="0.25">
      <c r="E131" s="107"/>
      <c r="F131" s="107"/>
      <c r="G131" s="107"/>
      <c r="H131" s="107"/>
      <c r="J131" s="122">
        <v>126</v>
      </c>
      <c r="K131" s="133">
        <v>0</v>
      </c>
      <c r="L131" s="133">
        <v>0</v>
      </c>
    </row>
    <row r="132" spans="5:12" x14ac:dyDescent="0.25">
      <c r="E132" s="107"/>
      <c r="F132" s="107"/>
      <c r="G132" s="107"/>
      <c r="H132" s="107"/>
      <c r="J132" s="122">
        <v>127</v>
      </c>
      <c r="K132" s="133">
        <v>0</v>
      </c>
      <c r="L132" s="133">
        <v>0</v>
      </c>
    </row>
    <row r="133" spans="5:12" x14ac:dyDescent="0.25">
      <c r="E133" s="107"/>
      <c r="F133" s="107"/>
      <c r="G133" s="107"/>
      <c r="H133" s="107"/>
      <c r="J133" s="122">
        <v>128</v>
      </c>
      <c r="K133" s="133">
        <v>0</v>
      </c>
      <c r="L133" s="133">
        <v>0</v>
      </c>
    </row>
    <row r="134" spans="5:12" x14ac:dyDescent="0.25">
      <c r="E134" s="107"/>
      <c r="F134" s="107"/>
      <c r="G134" s="107"/>
      <c r="H134" s="107"/>
      <c r="J134" s="122">
        <v>129</v>
      </c>
      <c r="K134" s="133">
        <v>0</v>
      </c>
      <c r="L134" s="133">
        <v>0</v>
      </c>
    </row>
    <row r="135" spans="5:12" x14ac:dyDescent="0.25">
      <c r="E135" s="107"/>
      <c r="F135" s="107"/>
      <c r="G135" s="107"/>
      <c r="H135" s="107"/>
      <c r="J135" s="122">
        <v>130</v>
      </c>
      <c r="K135" s="133">
        <v>0</v>
      </c>
      <c r="L135" s="133">
        <v>0</v>
      </c>
    </row>
    <row r="136" spans="5:12" x14ac:dyDescent="0.25">
      <c r="E136" s="107"/>
      <c r="F136" s="107"/>
      <c r="G136" s="107"/>
      <c r="H136" s="107"/>
      <c r="J136" s="122">
        <v>131</v>
      </c>
      <c r="K136" s="133">
        <v>0</v>
      </c>
      <c r="L136" s="133">
        <v>0</v>
      </c>
    </row>
    <row r="137" spans="5:12" x14ac:dyDescent="0.25">
      <c r="E137" s="107"/>
      <c r="F137" s="107"/>
      <c r="G137" s="107"/>
      <c r="H137" s="107"/>
      <c r="J137" s="122">
        <v>132</v>
      </c>
      <c r="K137" s="133">
        <v>0</v>
      </c>
      <c r="L137" s="133">
        <v>0</v>
      </c>
    </row>
    <row r="138" spans="5:12" x14ac:dyDescent="0.25">
      <c r="E138" s="107"/>
      <c r="F138" s="107"/>
      <c r="G138" s="107"/>
      <c r="H138" s="107"/>
      <c r="J138" s="122">
        <v>133</v>
      </c>
      <c r="K138" s="133">
        <v>0</v>
      </c>
      <c r="L138" s="133">
        <v>0</v>
      </c>
    </row>
    <row r="139" spans="5:12" x14ac:dyDescent="0.25">
      <c r="E139" s="107"/>
      <c r="F139" s="107"/>
      <c r="G139" s="107"/>
      <c r="H139" s="107"/>
      <c r="J139" s="122">
        <v>134</v>
      </c>
      <c r="K139" s="133">
        <v>0</v>
      </c>
      <c r="L139" s="133">
        <v>0</v>
      </c>
    </row>
    <row r="140" spans="5:12" x14ac:dyDescent="0.25">
      <c r="E140" s="107"/>
      <c r="F140" s="107"/>
      <c r="G140" s="107"/>
      <c r="H140" s="107"/>
      <c r="J140" s="122">
        <v>135</v>
      </c>
      <c r="K140" s="133">
        <v>0</v>
      </c>
      <c r="L140" s="133">
        <v>0</v>
      </c>
    </row>
    <row r="141" spans="5:12" x14ac:dyDescent="0.25">
      <c r="E141" s="107"/>
      <c r="F141" s="107"/>
      <c r="G141" s="107"/>
      <c r="H141" s="107"/>
      <c r="J141" s="122">
        <v>136</v>
      </c>
      <c r="K141" s="133">
        <v>0</v>
      </c>
      <c r="L141" s="133">
        <v>0</v>
      </c>
    </row>
    <row r="142" spans="5:12" x14ac:dyDescent="0.25">
      <c r="E142" s="107"/>
      <c r="F142" s="107"/>
      <c r="G142" s="107"/>
      <c r="H142" s="107"/>
      <c r="J142" s="122">
        <v>137</v>
      </c>
      <c r="K142" s="133">
        <v>0</v>
      </c>
      <c r="L142" s="133">
        <v>0</v>
      </c>
    </row>
    <row r="143" spans="5:12" x14ac:dyDescent="0.25">
      <c r="E143" s="107"/>
      <c r="F143" s="107"/>
      <c r="G143" s="107"/>
      <c r="H143" s="107"/>
      <c r="J143" s="122">
        <v>138</v>
      </c>
      <c r="K143" s="133">
        <v>0</v>
      </c>
      <c r="L143" s="133">
        <v>0</v>
      </c>
    </row>
    <row r="144" spans="5:12" x14ac:dyDescent="0.25">
      <c r="E144" s="107"/>
      <c r="F144" s="107"/>
      <c r="G144" s="107"/>
      <c r="H144" s="107"/>
      <c r="J144" s="122">
        <v>139</v>
      </c>
      <c r="K144" s="133">
        <v>0</v>
      </c>
      <c r="L144" s="133">
        <v>0</v>
      </c>
    </row>
    <row r="145" spans="5:12" x14ac:dyDescent="0.25">
      <c r="E145" s="107"/>
      <c r="F145" s="107"/>
      <c r="G145" s="107"/>
      <c r="H145" s="107"/>
      <c r="J145" s="122">
        <v>140</v>
      </c>
      <c r="K145" s="133">
        <v>0</v>
      </c>
      <c r="L145" s="133">
        <v>0</v>
      </c>
    </row>
    <row r="146" spans="5:12" x14ac:dyDescent="0.25">
      <c r="E146" s="107"/>
      <c r="F146" s="107"/>
      <c r="G146" s="107"/>
      <c r="H146" s="107"/>
      <c r="J146" s="122">
        <v>141</v>
      </c>
      <c r="K146" s="133">
        <v>0</v>
      </c>
      <c r="L146" s="133">
        <v>0</v>
      </c>
    </row>
    <row r="147" spans="5:12" x14ac:dyDescent="0.25">
      <c r="E147" s="107"/>
      <c r="F147" s="107"/>
      <c r="G147" s="107"/>
      <c r="H147" s="107"/>
      <c r="J147" s="122">
        <v>142</v>
      </c>
      <c r="K147" s="133">
        <v>0</v>
      </c>
      <c r="L147" s="133">
        <v>0</v>
      </c>
    </row>
    <row r="148" spans="5:12" x14ac:dyDescent="0.25">
      <c r="E148" s="107"/>
      <c r="F148" s="107"/>
      <c r="G148" s="107"/>
      <c r="H148" s="107"/>
      <c r="J148" s="122">
        <v>143</v>
      </c>
      <c r="K148" s="133">
        <v>0</v>
      </c>
      <c r="L148" s="133">
        <v>0</v>
      </c>
    </row>
    <row r="149" spans="5:12" x14ac:dyDescent="0.25">
      <c r="E149" s="107"/>
      <c r="F149" s="107"/>
      <c r="G149" s="107"/>
      <c r="H149" s="107"/>
      <c r="J149" s="122">
        <v>144</v>
      </c>
      <c r="K149" s="133">
        <v>0</v>
      </c>
      <c r="L149" s="133">
        <v>0</v>
      </c>
    </row>
    <row r="150" spans="5:12" x14ac:dyDescent="0.25">
      <c r="E150" s="107"/>
      <c r="F150" s="107"/>
      <c r="G150" s="107"/>
      <c r="H150" s="107"/>
      <c r="J150" s="122">
        <v>145</v>
      </c>
      <c r="K150" s="133">
        <v>0</v>
      </c>
      <c r="L150" s="133">
        <v>0</v>
      </c>
    </row>
    <row r="151" spans="5:12" x14ac:dyDescent="0.25">
      <c r="E151" s="107"/>
      <c r="F151" s="107"/>
      <c r="G151" s="107"/>
      <c r="H151" s="107"/>
      <c r="J151" s="122">
        <v>146</v>
      </c>
      <c r="K151" s="133">
        <v>0</v>
      </c>
      <c r="L151" s="133">
        <v>0</v>
      </c>
    </row>
    <row r="152" spans="5:12" x14ac:dyDescent="0.25">
      <c r="E152" s="107"/>
      <c r="F152" s="107"/>
      <c r="G152" s="107"/>
      <c r="H152" s="107"/>
      <c r="J152" s="122">
        <v>147</v>
      </c>
      <c r="K152" s="133">
        <v>0</v>
      </c>
      <c r="L152" s="133">
        <v>0</v>
      </c>
    </row>
    <row r="153" spans="5:12" x14ac:dyDescent="0.25">
      <c r="E153" s="107"/>
      <c r="F153" s="107"/>
      <c r="G153" s="107"/>
      <c r="H153" s="107"/>
      <c r="J153" s="122">
        <v>148</v>
      </c>
      <c r="K153" s="133">
        <v>0</v>
      </c>
      <c r="L153" s="133">
        <v>0</v>
      </c>
    </row>
    <row r="154" spans="5:12" x14ac:dyDescent="0.25">
      <c r="E154" s="107"/>
      <c r="F154" s="107"/>
      <c r="G154" s="107"/>
      <c r="H154" s="107"/>
      <c r="J154" s="122">
        <v>149</v>
      </c>
      <c r="K154" s="133">
        <v>0</v>
      </c>
      <c r="L154" s="133">
        <v>0</v>
      </c>
    </row>
    <row r="155" spans="5:12" x14ac:dyDescent="0.25">
      <c r="E155" s="107"/>
      <c r="F155" s="107"/>
      <c r="G155" s="107"/>
      <c r="H155" s="107"/>
      <c r="J155" s="122">
        <v>150</v>
      </c>
      <c r="K155" s="133">
        <v>0</v>
      </c>
      <c r="L155" s="133">
        <v>0</v>
      </c>
    </row>
    <row r="156" spans="5:12" x14ac:dyDescent="0.25">
      <c r="E156" s="107"/>
      <c r="F156" s="107"/>
      <c r="G156" s="107"/>
      <c r="H156" s="107"/>
      <c r="J156" s="122">
        <v>151</v>
      </c>
      <c r="K156" s="133">
        <v>0</v>
      </c>
      <c r="L156" s="133">
        <v>0</v>
      </c>
    </row>
    <row r="157" spans="5:12" x14ac:dyDescent="0.25">
      <c r="E157" s="107"/>
      <c r="F157" s="107"/>
      <c r="G157" s="107"/>
      <c r="H157" s="107"/>
      <c r="J157" s="122">
        <v>152</v>
      </c>
      <c r="K157" s="133">
        <v>0</v>
      </c>
      <c r="L157" s="133">
        <v>0</v>
      </c>
    </row>
    <row r="158" spans="5:12" x14ac:dyDescent="0.25">
      <c r="E158" s="107"/>
      <c r="F158" s="107"/>
      <c r="G158" s="107"/>
      <c r="H158" s="107"/>
      <c r="J158" s="122">
        <v>153</v>
      </c>
      <c r="K158" s="133">
        <v>0</v>
      </c>
      <c r="L158" s="133">
        <v>0</v>
      </c>
    </row>
    <row r="159" spans="5:12" x14ac:dyDescent="0.25">
      <c r="E159" s="107"/>
      <c r="F159" s="107"/>
      <c r="G159" s="107"/>
      <c r="H159" s="107"/>
      <c r="J159" s="122">
        <v>154</v>
      </c>
      <c r="K159" s="133">
        <v>0</v>
      </c>
      <c r="L159" s="133">
        <v>0</v>
      </c>
    </row>
    <row r="160" spans="5:12" x14ac:dyDescent="0.25">
      <c r="E160" s="107"/>
      <c r="F160" s="107"/>
      <c r="G160" s="107"/>
      <c r="H160" s="107"/>
      <c r="J160" s="122">
        <v>155</v>
      </c>
      <c r="K160" s="133">
        <v>0</v>
      </c>
      <c r="L160" s="133">
        <v>0</v>
      </c>
    </row>
    <row r="161" spans="5:12" x14ac:dyDescent="0.25">
      <c r="E161" s="107"/>
      <c r="F161" s="107"/>
      <c r="G161" s="107"/>
      <c r="H161" s="107"/>
      <c r="J161" s="122">
        <v>156</v>
      </c>
      <c r="K161" s="133">
        <v>0</v>
      </c>
      <c r="L161" s="133">
        <v>0</v>
      </c>
    </row>
    <row r="162" spans="5:12" x14ac:dyDescent="0.25">
      <c r="E162" s="107"/>
      <c r="F162" s="107"/>
      <c r="G162" s="107"/>
      <c r="H162" s="107"/>
      <c r="J162" s="122">
        <v>157</v>
      </c>
      <c r="K162" s="133">
        <v>0</v>
      </c>
      <c r="L162" s="133">
        <v>0</v>
      </c>
    </row>
    <row r="163" spans="5:12" x14ac:dyDescent="0.25">
      <c r="E163" s="107"/>
      <c r="F163" s="107"/>
      <c r="G163" s="107"/>
      <c r="H163" s="107"/>
      <c r="J163" s="122">
        <v>158</v>
      </c>
      <c r="K163" s="133">
        <v>0</v>
      </c>
      <c r="L163" s="133">
        <v>0</v>
      </c>
    </row>
    <row r="164" spans="5:12" x14ac:dyDescent="0.25">
      <c r="E164" s="107"/>
      <c r="F164" s="107"/>
      <c r="G164" s="107"/>
      <c r="H164" s="107"/>
      <c r="J164" s="122">
        <v>159</v>
      </c>
      <c r="K164" s="133">
        <v>0</v>
      </c>
      <c r="L164" s="133">
        <v>0</v>
      </c>
    </row>
    <row r="165" spans="5:12" x14ac:dyDescent="0.25">
      <c r="E165" s="107"/>
      <c r="F165" s="107"/>
      <c r="G165" s="107"/>
      <c r="H165" s="107"/>
      <c r="J165" s="122">
        <v>160</v>
      </c>
      <c r="K165" s="133">
        <v>0</v>
      </c>
      <c r="L165" s="133">
        <v>0</v>
      </c>
    </row>
    <row r="166" spans="5:12" x14ac:dyDescent="0.25">
      <c r="E166" s="107"/>
      <c r="F166" s="107"/>
      <c r="G166" s="107"/>
      <c r="H166" s="107"/>
      <c r="J166" s="122">
        <v>161</v>
      </c>
      <c r="K166" s="133">
        <v>0</v>
      </c>
      <c r="L166" s="133">
        <v>0</v>
      </c>
    </row>
    <row r="167" spans="5:12" x14ac:dyDescent="0.25">
      <c r="E167" s="107"/>
      <c r="F167" s="107"/>
      <c r="G167" s="107"/>
      <c r="H167" s="107"/>
      <c r="J167" s="122">
        <v>162</v>
      </c>
      <c r="K167" s="133">
        <v>0</v>
      </c>
      <c r="L167" s="133">
        <v>0</v>
      </c>
    </row>
    <row r="168" spans="5:12" x14ac:dyDescent="0.25">
      <c r="E168" s="107"/>
      <c r="F168" s="107"/>
      <c r="G168" s="107"/>
      <c r="H168" s="107"/>
      <c r="J168" s="122">
        <v>163</v>
      </c>
      <c r="K168" s="133">
        <v>0</v>
      </c>
      <c r="L168" s="133">
        <v>0</v>
      </c>
    </row>
    <row r="169" spans="5:12" x14ac:dyDescent="0.25">
      <c r="E169" s="107"/>
      <c r="F169" s="107"/>
      <c r="G169" s="107"/>
      <c r="H169" s="107"/>
      <c r="J169" s="122">
        <v>164</v>
      </c>
      <c r="K169" s="133">
        <v>0</v>
      </c>
      <c r="L169" s="133">
        <v>0</v>
      </c>
    </row>
    <row r="170" spans="5:12" x14ac:dyDescent="0.25">
      <c r="E170" s="107"/>
      <c r="F170" s="107"/>
      <c r="G170" s="107"/>
      <c r="H170" s="107"/>
      <c r="J170" s="122">
        <v>165</v>
      </c>
      <c r="K170" s="133">
        <v>0</v>
      </c>
      <c r="L170" s="133">
        <v>0</v>
      </c>
    </row>
    <row r="171" spans="5:12" x14ac:dyDescent="0.25">
      <c r="E171" s="107"/>
      <c r="F171" s="107"/>
      <c r="G171" s="107"/>
      <c r="H171" s="107"/>
      <c r="J171" s="122">
        <v>166</v>
      </c>
      <c r="K171" s="133">
        <v>0</v>
      </c>
      <c r="L171" s="133">
        <v>0</v>
      </c>
    </row>
    <row r="172" spans="5:12" x14ac:dyDescent="0.25">
      <c r="E172" s="107"/>
      <c r="F172" s="107"/>
      <c r="G172" s="107"/>
      <c r="H172" s="107"/>
      <c r="J172" s="122">
        <v>167</v>
      </c>
      <c r="K172" s="133">
        <v>0</v>
      </c>
      <c r="L172" s="133">
        <v>0</v>
      </c>
    </row>
    <row r="173" spans="5:12" x14ac:dyDescent="0.25">
      <c r="E173" s="107"/>
      <c r="F173" s="107"/>
      <c r="G173" s="107"/>
      <c r="H173" s="107"/>
      <c r="J173" s="122">
        <v>168</v>
      </c>
      <c r="K173" s="133">
        <v>0</v>
      </c>
      <c r="L173" s="133">
        <v>0</v>
      </c>
    </row>
    <row r="174" spans="5:12" x14ac:dyDescent="0.25">
      <c r="E174" s="107"/>
      <c r="F174" s="107"/>
      <c r="G174" s="107"/>
      <c r="H174" s="107"/>
      <c r="J174" s="122">
        <v>169</v>
      </c>
      <c r="K174" s="133">
        <v>0</v>
      </c>
      <c r="L174" s="133">
        <v>0</v>
      </c>
    </row>
    <row r="175" spans="5:12" x14ac:dyDescent="0.25">
      <c r="E175" s="107"/>
      <c r="F175" s="107"/>
      <c r="G175" s="107"/>
      <c r="H175" s="107"/>
      <c r="J175" s="122">
        <v>170</v>
      </c>
      <c r="K175" s="133">
        <v>0</v>
      </c>
      <c r="L175" s="133">
        <v>0</v>
      </c>
    </row>
    <row r="176" spans="5:12" x14ac:dyDescent="0.25">
      <c r="E176" s="107"/>
      <c r="F176" s="107"/>
      <c r="G176" s="107"/>
      <c r="H176" s="107"/>
      <c r="J176" s="122">
        <v>171</v>
      </c>
      <c r="K176" s="133">
        <v>0</v>
      </c>
      <c r="L176" s="133">
        <v>0</v>
      </c>
    </row>
    <row r="177" spans="5:12" x14ac:dyDescent="0.25">
      <c r="E177" s="107"/>
      <c r="F177" s="107"/>
      <c r="G177" s="107"/>
      <c r="H177" s="107"/>
      <c r="J177" s="122">
        <v>172</v>
      </c>
      <c r="K177" s="133">
        <v>0</v>
      </c>
      <c r="L177" s="133">
        <v>0</v>
      </c>
    </row>
    <row r="178" spans="5:12" x14ac:dyDescent="0.25">
      <c r="E178" s="107"/>
      <c r="F178" s="107"/>
      <c r="G178" s="107"/>
      <c r="H178" s="107"/>
      <c r="J178" s="122">
        <v>173</v>
      </c>
      <c r="K178" s="133">
        <v>0</v>
      </c>
      <c r="L178" s="133">
        <v>0</v>
      </c>
    </row>
    <row r="179" spans="5:12" x14ac:dyDescent="0.25">
      <c r="E179" s="107"/>
      <c r="F179" s="107"/>
      <c r="G179" s="107"/>
      <c r="H179" s="107"/>
      <c r="J179" s="122">
        <v>174</v>
      </c>
      <c r="K179" s="133">
        <v>0</v>
      </c>
      <c r="L179" s="133">
        <v>0</v>
      </c>
    </row>
    <row r="180" spans="5:12" x14ac:dyDescent="0.25">
      <c r="E180" s="107"/>
      <c r="F180" s="107"/>
      <c r="G180" s="107"/>
      <c r="H180" s="107"/>
      <c r="J180" s="122">
        <v>175</v>
      </c>
      <c r="K180" s="133">
        <v>0</v>
      </c>
      <c r="L180" s="133">
        <v>0</v>
      </c>
    </row>
    <row r="181" spans="5:12" x14ac:dyDescent="0.25">
      <c r="E181" s="107"/>
      <c r="F181" s="107"/>
      <c r="G181" s="107"/>
      <c r="H181" s="107"/>
      <c r="J181" s="122">
        <v>176</v>
      </c>
      <c r="K181" s="133">
        <v>0</v>
      </c>
      <c r="L181" s="133">
        <v>0</v>
      </c>
    </row>
    <row r="182" spans="5:12" x14ac:dyDescent="0.25">
      <c r="E182" s="107"/>
      <c r="F182" s="107"/>
      <c r="G182" s="107"/>
      <c r="H182" s="107"/>
      <c r="J182" s="122">
        <v>177</v>
      </c>
      <c r="K182" s="133">
        <v>0</v>
      </c>
      <c r="L182" s="133">
        <v>0</v>
      </c>
    </row>
    <row r="183" spans="5:12" x14ac:dyDescent="0.25">
      <c r="E183" s="107"/>
      <c r="F183" s="107"/>
      <c r="G183" s="107"/>
      <c r="H183" s="107"/>
      <c r="J183" s="122">
        <v>178</v>
      </c>
      <c r="K183" s="133">
        <v>0</v>
      </c>
      <c r="L183" s="133">
        <v>0</v>
      </c>
    </row>
    <row r="184" spans="5:12" x14ac:dyDescent="0.25">
      <c r="E184" s="107"/>
      <c r="F184" s="107"/>
      <c r="G184" s="107"/>
      <c r="H184" s="107"/>
      <c r="J184" s="122">
        <v>179</v>
      </c>
      <c r="K184" s="133">
        <v>0</v>
      </c>
      <c r="L184" s="133">
        <v>0</v>
      </c>
    </row>
    <row r="185" spans="5:12" x14ac:dyDescent="0.25">
      <c r="E185" s="107"/>
      <c r="F185" s="107"/>
      <c r="G185" s="107"/>
      <c r="H185" s="107"/>
      <c r="J185" s="122">
        <v>180</v>
      </c>
      <c r="K185" s="133">
        <v>0</v>
      </c>
      <c r="L185" s="133">
        <v>0</v>
      </c>
    </row>
    <row r="186" spans="5:12" x14ac:dyDescent="0.25">
      <c r="E186" s="107"/>
      <c r="F186" s="107"/>
      <c r="G186" s="107"/>
      <c r="H186" s="107"/>
      <c r="J186" s="122">
        <v>181</v>
      </c>
      <c r="K186" s="133">
        <v>0</v>
      </c>
      <c r="L186" s="133">
        <v>0</v>
      </c>
    </row>
    <row r="187" spans="5:12" x14ac:dyDescent="0.25">
      <c r="E187" s="107"/>
      <c r="F187" s="107"/>
      <c r="G187" s="107"/>
      <c r="H187" s="107"/>
      <c r="J187" s="122">
        <v>182</v>
      </c>
      <c r="K187" s="133">
        <v>0</v>
      </c>
      <c r="L187" s="133">
        <v>0</v>
      </c>
    </row>
    <row r="188" spans="5:12" x14ac:dyDescent="0.25">
      <c r="E188" s="107"/>
      <c r="F188" s="107"/>
      <c r="G188" s="107"/>
      <c r="H188" s="107"/>
      <c r="J188" s="122">
        <v>183</v>
      </c>
      <c r="K188" s="133">
        <v>0</v>
      </c>
      <c r="L188" s="133">
        <v>0</v>
      </c>
    </row>
    <row r="189" spans="5:12" x14ac:dyDescent="0.25">
      <c r="E189" s="107"/>
      <c r="F189" s="107"/>
      <c r="G189" s="107"/>
      <c r="H189" s="107"/>
      <c r="J189" s="122">
        <v>184</v>
      </c>
      <c r="K189" s="133">
        <v>0</v>
      </c>
      <c r="L189" s="133">
        <v>0</v>
      </c>
    </row>
    <row r="190" spans="5:12" x14ac:dyDescent="0.25">
      <c r="E190" s="107"/>
      <c r="F190" s="107"/>
      <c r="G190" s="107"/>
      <c r="H190" s="107"/>
      <c r="J190" s="122">
        <v>185</v>
      </c>
      <c r="K190" s="133">
        <v>0</v>
      </c>
      <c r="L190" s="133">
        <v>0</v>
      </c>
    </row>
    <row r="191" spans="5:12" x14ac:dyDescent="0.25">
      <c r="E191" s="107"/>
      <c r="F191" s="107"/>
      <c r="G191" s="107"/>
      <c r="H191" s="107"/>
      <c r="J191" s="122">
        <v>186</v>
      </c>
      <c r="K191" s="133">
        <v>0</v>
      </c>
      <c r="L191" s="133">
        <v>0</v>
      </c>
    </row>
    <row r="192" spans="5:12" x14ac:dyDescent="0.25">
      <c r="E192" s="107"/>
      <c r="F192" s="107"/>
      <c r="G192" s="107"/>
      <c r="H192" s="107"/>
      <c r="J192" s="122">
        <v>187</v>
      </c>
      <c r="K192" s="133">
        <v>0</v>
      </c>
      <c r="L192" s="133">
        <v>0</v>
      </c>
    </row>
    <row r="193" spans="5:12" x14ac:dyDescent="0.25">
      <c r="E193" s="107"/>
      <c r="F193" s="107"/>
      <c r="G193" s="107"/>
      <c r="H193" s="107"/>
      <c r="J193" s="122">
        <v>188</v>
      </c>
      <c r="K193" s="133">
        <v>0</v>
      </c>
      <c r="L193" s="133">
        <v>0</v>
      </c>
    </row>
    <row r="194" spans="5:12" x14ac:dyDescent="0.25">
      <c r="E194" s="107"/>
      <c r="F194" s="107"/>
      <c r="G194" s="107"/>
      <c r="H194" s="107"/>
      <c r="J194" s="122">
        <v>189</v>
      </c>
      <c r="K194" s="133">
        <v>0</v>
      </c>
      <c r="L194" s="133">
        <v>0</v>
      </c>
    </row>
    <row r="195" spans="5:12" x14ac:dyDescent="0.25">
      <c r="E195" s="107"/>
      <c r="F195" s="107"/>
      <c r="G195" s="107"/>
      <c r="H195" s="107"/>
      <c r="J195" s="122">
        <v>190</v>
      </c>
      <c r="K195" s="133">
        <v>0</v>
      </c>
      <c r="L195" s="133">
        <v>0</v>
      </c>
    </row>
    <row r="196" spans="5:12" x14ac:dyDescent="0.25">
      <c r="E196" s="107"/>
      <c r="F196" s="107"/>
      <c r="G196" s="107"/>
      <c r="H196" s="107"/>
      <c r="J196" s="122">
        <v>191</v>
      </c>
      <c r="K196" s="133">
        <v>0</v>
      </c>
      <c r="L196" s="133">
        <v>0</v>
      </c>
    </row>
    <row r="197" spans="5:12" x14ac:dyDescent="0.25">
      <c r="E197" s="107"/>
      <c r="F197" s="107"/>
      <c r="G197" s="107"/>
      <c r="H197" s="107"/>
      <c r="J197" s="122">
        <v>192</v>
      </c>
      <c r="K197" s="133">
        <v>0</v>
      </c>
      <c r="L197" s="133">
        <v>0</v>
      </c>
    </row>
    <row r="198" spans="5:12" x14ac:dyDescent="0.25">
      <c r="E198" s="107"/>
      <c r="F198" s="107"/>
      <c r="G198" s="107"/>
      <c r="H198" s="107"/>
      <c r="J198" s="122">
        <v>193</v>
      </c>
      <c r="K198" s="133">
        <v>0</v>
      </c>
      <c r="L198" s="133">
        <v>0</v>
      </c>
    </row>
    <row r="199" spans="5:12" x14ac:dyDescent="0.25">
      <c r="E199" s="107"/>
      <c r="F199" s="107"/>
      <c r="G199" s="107"/>
      <c r="H199" s="107"/>
      <c r="J199" s="122">
        <v>194</v>
      </c>
      <c r="K199" s="133">
        <v>0</v>
      </c>
      <c r="L199" s="133">
        <v>0</v>
      </c>
    </row>
    <row r="200" spans="5:12" x14ac:dyDescent="0.25">
      <c r="E200" s="107"/>
      <c r="F200" s="107"/>
      <c r="G200" s="107"/>
      <c r="H200" s="107"/>
      <c r="J200" s="122">
        <v>195</v>
      </c>
      <c r="K200" s="133">
        <v>0</v>
      </c>
      <c r="L200" s="133">
        <v>0</v>
      </c>
    </row>
    <row r="201" spans="5:12" x14ac:dyDescent="0.25">
      <c r="E201" s="107"/>
      <c r="F201" s="107"/>
      <c r="G201" s="107"/>
      <c r="H201" s="107"/>
      <c r="J201" s="122">
        <v>196</v>
      </c>
      <c r="K201" s="133">
        <v>0</v>
      </c>
      <c r="L201" s="133">
        <v>0</v>
      </c>
    </row>
    <row r="202" spans="5:12" x14ac:dyDescent="0.25">
      <c r="E202" s="107"/>
      <c r="F202" s="107"/>
      <c r="G202" s="107"/>
      <c r="H202" s="107"/>
      <c r="J202" s="122">
        <v>197</v>
      </c>
      <c r="K202" s="133">
        <v>0</v>
      </c>
      <c r="L202" s="133">
        <v>0</v>
      </c>
    </row>
    <row r="203" spans="5:12" x14ac:dyDescent="0.25">
      <c r="E203" s="107"/>
      <c r="F203" s="107"/>
      <c r="G203" s="107"/>
      <c r="H203" s="107"/>
      <c r="J203" s="122">
        <v>198</v>
      </c>
      <c r="K203" s="133">
        <v>0</v>
      </c>
      <c r="L203" s="133">
        <v>0</v>
      </c>
    </row>
    <row r="204" spans="5:12" x14ac:dyDescent="0.25">
      <c r="E204" s="107"/>
      <c r="F204" s="107"/>
      <c r="G204" s="107"/>
      <c r="H204" s="107"/>
      <c r="J204" s="122">
        <v>199</v>
      </c>
      <c r="K204" s="133">
        <v>0</v>
      </c>
      <c r="L204" s="133">
        <v>0</v>
      </c>
    </row>
    <row r="205" spans="5:12" x14ac:dyDescent="0.25">
      <c r="E205" s="107"/>
      <c r="F205" s="107"/>
      <c r="G205" s="107"/>
      <c r="H205" s="107"/>
      <c r="J205" s="122">
        <v>200</v>
      </c>
      <c r="K205" s="133">
        <v>0</v>
      </c>
      <c r="L205" s="133">
        <v>0</v>
      </c>
    </row>
    <row r="206" spans="5:12" x14ac:dyDescent="0.25">
      <c r="E206" s="107"/>
      <c r="F206" s="107"/>
      <c r="G206" s="107"/>
      <c r="H206" s="107"/>
      <c r="J206" s="122">
        <v>201</v>
      </c>
      <c r="K206" s="133">
        <v>0</v>
      </c>
      <c r="L206" s="133">
        <v>0</v>
      </c>
    </row>
    <row r="207" spans="5:12" x14ac:dyDescent="0.25">
      <c r="E207" s="107"/>
      <c r="F207" s="107"/>
      <c r="G207" s="107"/>
      <c r="H207" s="107"/>
      <c r="J207" s="122">
        <v>202</v>
      </c>
      <c r="K207" s="133">
        <v>0</v>
      </c>
      <c r="L207" s="133">
        <v>0</v>
      </c>
    </row>
    <row r="208" spans="5:12" x14ac:dyDescent="0.25">
      <c r="E208" s="107"/>
      <c r="F208" s="107"/>
      <c r="G208" s="107"/>
      <c r="H208" s="107"/>
      <c r="J208" s="122">
        <v>203</v>
      </c>
      <c r="K208" s="133">
        <v>0</v>
      </c>
      <c r="L208" s="133">
        <v>0</v>
      </c>
    </row>
    <row r="209" spans="5:12" x14ac:dyDescent="0.25">
      <c r="E209" s="107"/>
      <c r="F209" s="107"/>
      <c r="G209" s="107"/>
      <c r="H209" s="107"/>
      <c r="J209" s="122">
        <v>204</v>
      </c>
      <c r="K209" s="133">
        <v>0</v>
      </c>
      <c r="L209" s="133">
        <v>0</v>
      </c>
    </row>
    <row r="210" spans="5:12" x14ac:dyDescent="0.25">
      <c r="E210" s="107"/>
      <c r="F210" s="107"/>
      <c r="G210" s="107"/>
      <c r="H210" s="107"/>
      <c r="J210" s="122">
        <v>205</v>
      </c>
      <c r="K210" s="133">
        <v>0</v>
      </c>
      <c r="L210" s="133">
        <v>0</v>
      </c>
    </row>
    <row r="211" spans="5:12" x14ac:dyDescent="0.25">
      <c r="E211" s="107"/>
      <c r="F211" s="107"/>
      <c r="G211" s="107"/>
      <c r="H211" s="107"/>
      <c r="J211" s="122">
        <v>206</v>
      </c>
      <c r="K211" s="133">
        <v>0</v>
      </c>
      <c r="L211" s="133">
        <v>0</v>
      </c>
    </row>
    <row r="212" spans="5:12" x14ac:dyDescent="0.25">
      <c r="E212" s="107"/>
      <c r="F212" s="107"/>
      <c r="G212" s="107"/>
      <c r="H212" s="107"/>
      <c r="J212" s="122">
        <v>207</v>
      </c>
      <c r="K212" s="133">
        <v>0</v>
      </c>
      <c r="L212" s="133">
        <v>0</v>
      </c>
    </row>
    <row r="213" spans="5:12" x14ac:dyDescent="0.25">
      <c r="E213" s="107"/>
      <c r="F213" s="107"/>
      <c r="G213" s="107"/>
      <c r="H213" s="107"/>
      <c r="J213" s="122">
        <v>208</v>
      </c>
      <c r="K213" s="133">
        <v>0</v>
      </c>
      <c r="L213" s="133">
        <v>0</v>
      </c>
    </row>
    <row r="214" spans="5:12" x14ac:dyDescent="0.25">
      <c r="E214" s="107"/>
      <c r="F214" s="107"/>
      <c r="G214" s="107"/>
      <c r="H214" s="107"/>
      <c r="J214" s="122">
        <v>209</v>
      </c>
      <c r="K214" s="133">
        <v>0</v>
      </c>
      <c r="L214" s="133">
        <v>0</v>
      </c>
    </row>
    <row r="215" spans="5:12" x14ac:dyDescent="0.25">
      <c r="E215" s="107"/>
      <c r="F215" s="107"/>
      <c r="G215" s="107"/>
      <c r="H215" s="107"/>
      <c r="J215" s="122">
        <v>210</v>
      </c>
      <c r="K215" s="133">
        <v>0</v>
      </c>
      <c r="L215" s="133">
        <v>0</v>
      </c>
    </row>
    <row r="216" spans="5:12" x14ac:dyDescent="0.25">
      <c r="E216" s="107"/>
      <c r="F216" s="107"/>
      <c r="G216" s="107"/>
      <c r="H216" s="107"/>
      <c r="J216" s="122">
        <v>211</v>
      </c>
      <c r="K216" s="133">
        <v>0</v>
      </c>
      <c r="L216" s="133">
        <v>0</v>
      </c>
    </row>
    <row r="217" spans="5:12" x14ac:dyDescent="0.25">
      <c r="E217" s="107"/>
      <c r="F217" s="107"/>
      <c r="G217" s="107"/>
      <c r="H217" s="107"/>
      <c r="J217" s="122">
        <v>212</v>
      </c>
      <c r="K217" s="133">
        <v>0</v>
      </c>
      <c r="L217" s="133">
        <v>0</v>
      </c>
    </row>
    <row r="218" spans="5:12" x14ac:dyDescent="0.25">
      <c r="E218" s="107"/>
      <c r="F218" s="107"/>
      <c r="G218" s="107"/>
      <c r="H218" s="107"/>
      <c r="J218" s="122">
        <v>213</v>
      </c>
      <c r="K218" s="133">
        <v>0</v>
      </c>
      <c r="L218" s="133">
        <v>0</v>
      </c>
    </row>
    <row r="219" spans="5:12" x14ac:dyDescent="0.25">
      <c r="E219" s="107"/>
      <c r="F219" s="107"/>
      <c r="G219" s="107"/>
      <c r="H219" s="107"/>
      <c r="J219" s="122">
        <v>214</v>
      </c>
      <c r="K219" s="133">
        <v>0</v>
      </c>
      <c r="L219" s="133">
        <v>0</v>
      </c>
    </row>
    <row r="220" spans="5:12" x14ac:dyDescent="0.25">
      <c r="E220" s="107"/>
      <c r="F220" s="107"/>
      <c r="G220" s="107"/>
      <c r="H220" s="107"/>
      <c r="J220" s="122">
        <v>215</v>
      </c>
      <c r="K220" s="133">
        <v>0</v>
      </c>
      <c r="L220" s="133">
        <v>0</v>
      </c>
    </row>
    <row r="221" spans="5:12" x14ac:dyDescent="0.25">
      <c r="E221" s="107"/>
      <c r="F221" s="107"/>
      <c r="G221" s="107"/>
      <c r="H221" s="107"/>
      <c r="J221" s="122">
        <v>216</v>
      </c>
      <c r="K221" s="133">
        <v>0</v>
      </c>
      <c r="L221" s="133">
        <v>0</v>
      </c>
    </row>
    <row r="222" spans="5:12" x14ac:dyDescent="0.25">
      <c r="E222" s="107"/>
      <c r="F222" s="107"/>
      <c r="G222" s="107"/>
      <c r="H222" s="107"/>
      <c r="J222" s="122">
        <v>217</v>
      </c>
      <c r="K222" s="133">
        <v>0</v>
      </c>
      <c r="L222" s="133">
        <v>0</v>
      </c>
    </row>
    <row r="223" spans="5:12" x14ac:dyDescent="0.25">
      <c r="E223" s="107"/>
      <c r="F223" s="107"/>
      <c r="G223" s="107"/>
      <c r="H223" s="107"/>
      <c r="J223" s="122">
        <v>218</v>
      </c>
      <c r="K223" s="133">
        <v>0</v>
      </c>
      <c r="L223" s="133">
        <v>0</v>
      </c>
    </row>
    <row r="224" spans="5:12" x14ac:dyDescent="0.25">
      <c r="E224" s="107"/>
      <c r="F224" s="107"/>
      <c r="G224" s="107"/>
      <c r="H224" s="107"/>
      <c r="J224" s="122">
        <v>219</v>
      </c>
      <c r="K224" s="133">
        <v>0</v>
      </c>
      <c r="L224" s="133">
        <v>0</v>
      </c>
    </row>
    <row r="225" spans="5:12" x14ac:dyDescent="0.25">
      <c r="E225" s="107"/>
      <c r="F225" s="107"/>
      <c r="G225" s="107"/>
      <c r="H225" s="107"/>
      <c r="J225" s="122">
        <v>220</v>
      </c>
      <c r="K225" s="133">
        <v>0</v>
      </c>
      <c r="L225" s="133">
        <v>0</v>
      </c>
    </row>
    <row r="226" spans="5:12" x14ac:dyDescent="0.25">
      <c r="E226" s="107"/>
      <c r="F226" s="107"/>
      <c r="G226" s="107"/>
      <c r="H226" s="107"/>
      <c r="J226" s="122">
        <v>221</v>
      </c>
      <c r="K226" s="133">
        <v>0</v>
      </c>
      <c r="L226" s="133">
        <v>0</v>
      </c>
    </row>
    <row r="227" spans="5:12" x14ac:dyDescent="0.25">
      <c r="E227" s="107"/>
      <c r="F227" s="107"/>
      <c r="G227" s="107"/>
      <c r="H227" s="107"/>
      <c r="J227" s="122">
        <v>222</v>
      </c>
      <c r="K227" s="133">
        <v>0</v>
      </c>
      <c r="L227" s="133">
        <v>0</v>
      </c>
    </row>
    <row r="228" spans="5:12" x14ac:dyDescent="0.25">
      <c r="E228" s="107"/>
      <c r="F228" s="107"/>
      <c r="G228" s="107"/>
      <c r="H228" s="107"/>
      <c r="J228" s="122">
        <v>223</v>
      </c>
      <c r="K228" s="133">
        <v>0</v>
      </c>
      <c r="L228" s="133">
        <v>0</v>
      </c>
    </row>
    <row r="229" spans="5:12" x14ac:dyDescent="0.25">
      <c r="E229" s="107"/>
      <c r="F229" s="107"/>
      <c r="G229" s="107"/>
      <c r="H229" s="107"/>
      <c r="J229" s="122">
        <v>224</v>
      </c>
      <c r="K229" s="133">
        <v>0</v>
      </c>
      <c r="L229" s="133">
        <v>0</v>
      </c>
    </row>
    <row r="230" spans="5:12" x14ac:dyDescent="0.25">
      <c r="E230" s="107"/>
      <c r="F230" s="107"/>
      <c r="G230" s="107"/>
      <c r="H230" s="107"/>
      <c r="J230" s="122">
        <v>225</v>
      </c>
      <c r="K230" s="133">
        <v>0</v>
      </c>
      <c r="L230" s="133">
        <v>0</v>
      </c>
    </row>
    <row r="231" spans="5:12" x14ac:dyDescent="0.25">
      <c r="E231" s="107"/>
      <c r="F231" s="107"/>
      <c r="G231" s="107"/>
      <c r="H231" s="107"/>
      <c r="J231" s="122">
        <v>226</v>
      </c>
      <c r="K231" s="133">
        <v>0</v>
      </c>
      <c r="L231" s="133">
        <v>0</v>
      </c>
    </row>
    <row r="232" spans="5:12" x14ac:dyDescent="0.25">
      <c r="E232" s="107"/>
      <c r="F232" s="107"/>
      <c r="G232" s="107"/>
      <c r="H232" s="107"/>
      <c r="J232" s="122">
        <v>227</v>
      </c>
      <c r="K232" s="133">
        <v>0</v>
      </c>
      <c r="L232" s="133">
        <v>0</v>
      </c>
    </row>
    <row r="233" spans="5:12" x14ac:dyDescent="0.25">
      <c r="E233" s="107"/>
      <c r="F233" s="107"/>
      <c r="G233" s="107"/>
      <c r="H233" s="107"/>
      <c r="J233" s="122">
        <v>228</v>
      </c>
      <c r="K233" s="133">
        <v>0</v>
      </c>
      <c r="L233" s="133">
        <v>0</v>
      </c>
    </row>
    <row r="234" spans="5:12" x14ac:dyDescent="0.25">
      <c r="E234" s="107"/>
      <c r="F234" s="107"/>
      <c r="G234" s="107"/>
      <c r="H234" s="107"/>
      <c r="J234" s="122">
        <v>229</v>
      </c>
      <c r="K234" s="133">
        <v>0</v>
      </c>
      <c r="L234" s="133">
        <v>0</v>
      </c>
    </row>
    <row r="235" spans="5:12" x14ac:dyDescent="0.25">
      <c r="E235" s="107"/>
      <c r="F235" s="107"/>
      <c r="G235" s="107"/>
      <c r="H235" s="107"/>
      <c r="J235" s="122">
        <v>230</v>
      </c>
      <c r="K235" s="133">
        <v>0</v>
      </c>
      <c r="L235" s="133">
        <v>0</v>
      </c>
    </row>
    <row r="236" spans="5:12" x14ac:dyDescent="0.25">
      <c r="E236" s="107"/>
      <c r="F236" s="107"/>
      <c r="G236" s="107"/>
      <c r="H236" s="107"/>
      <c r="J236" s="122">
        <v>231</v>
      </c>
      <c r="K236" s="133">
        <v>0</v>
      </c>
      <c r="L236" s="133">
        <v>0</v>
      </c>
    </row>
    <row r="237" spans="5:12" x14ac:dyDescent="0.25">
      <c r="E237" s="107"/>
      <c r="F237" s="107"/>
      <c r="G237" s="107"/>
      <c r="H237" s="107"/>
      <c r="J237" s="122">
        <v>232</v>
      </c>
      <c r="K237" s="133">
        <v>0</v>
      </c>
      <c r="L237" s="133">
        <v>0</v>
      </c>
    </row>
    <row r="238" spans="5:12" x14ac:dyDescent="0.25">
      <c r="E238" s="107"/>
      <c r="F238" s="107"/>
      <c r="G238" s="107"/>
      <c r="H238" s="107"/>
      <c r="J238" s="122">
        <v>233</v>
      </c>
      <c r="K238" s="133">
        <v>0</v>
      </c>
      <c r="L238" s="133">
        <v>0</v>
      </c>
    </row>
    <row r="239" spans="5:12" x14ac:dyDescent="0.25">
      <c r="E239" s="107"/>
      <c r="F239" s="107"/>
      <c r="G239" s="107"/>
      <c r="H239" s="107"/>
      <c r="J239" s="122">
        <v>234</v>
      </c>
      <c r="K239" s="133">
        <v>0</v>
      </c>
      <c r="L239" s="133">
        <v>0</v>
      </c>
    </row>
    <row r="240" spans="5:12" x14ac:dyDescent="0.25">
      <c r="E240" s="107"/>
      <c r="F240" s="107"/>
      <c r="G240" s="107"/>
      <c r="H240" s="107"/>
      <c r="J240" s="122">
        <v>235</v>
      </c>
      <c r="K240" s="133">
        <v>0</v>
      </c>
      <c r="L240" s="133">
        <v>0</v>
      </c>
    </row>
    <row r="241" spans="5:12" x14ac:dyDescent="0.25">
      <c r="E241" s="107"/>
      <c r="F241" s="107"/>
      <c r="G241" s="107"/>
      <c r="H241" s="107"/>
      <c r="J241" s="122">
        <v>236</v>
      </c>
      <c r="K241" s="133">
        <v>0</v>
      </c>
      <c r="L241" s="133">
        <v>0</v>
      </c>
    </row>
    <row r="242" spans="5:12" x14ac:dyDescent="0.25">
      <c r="E242" s="107"/>
      <c r="F242" s="107"/>
      <c r="G242" s="107"/>
      <c r="H242" s="107"/>
      <c r="J242" s="122">
        <v>237</v>
      </c>
      <c r="K242" s="133">
        <v>0</v>
      </c>
      <c r="L242" s="133">
        <v>0</v>
      </c>
    </row>
    <row r="243" spans="5:12" x14ac:dyDescent="0.25">
      <c r="E243" s="107"/>
      <c r="F243" s="107"/>
      <c r="G243" s="107"/>
      <c r="H243" s="107"/>
      <c r="J243" s="122">
        <v>238</v>
      </c>
      <c r="K243" s="133">
        <v>0</v>
      </c>
      <c r="L243" s="133">
        <v>0</v>
      </c>
    </row>
    <row r="244" spans="5:12" x14ac:dyDescent="0.25">
      <c r="E244" s="107"/>
      <c r="F244" s="107"/>
      <c r="G244" s="107"/>
      <c r="H244" s="107"/>
      <c r="J244" s="122">
        <v>239</v>
      </c>
      <c r="K244" s="133">
        <v>0</v>
      </c>
      <c r="L244" s="133">
        <v>0</v>
      </c>
    </row>
    <row r="245" spans="5:12" x14ac:dyDescent="0.25">
      <c r="E245" s="107"/>
      <c r="F245" s="107"/>
      <c r="G245" s="107"/>
      <c r="H245" s="107"/>
      <c r="J245" s="122">
        <v>240</v>
      </c>
      <c r="K245" s="133">
        <v>0</v>
      </c>
      <c r="L245" s="133">
        <v>0</v>
      </c>
    </row>
    <row r="246" spans="5:12" x14ac:dyDescent="0.25">
      <c r="E246" s="107"/>
      <c r="F246" s="107"/>
      <c r="G246" s="107"/>
      <c r="H246" s="107"/>
      <c r="J246" s="122">
        <v>241</v>
      </c>
      <c r="K246" s="133">
        <v>0</v>
      </c>
      <c r="L246" s="133">
        <v>0</v>
      </c>
    </row>
    <row r="247" spans="5:12" x14ac:dyDescent="0.25">
      <c r="E247" s="107"/>
      <c r="F247" s="107"/>
      <c r="G247" s="107"/>
      <c r="H247" s="107"/>
      <c r="J247" s="122">
        <v>242</v>
      </c>
      <c r="K247" s="133">
        <v>0</v>
      </c>
      <c r="L247" s="133">
        <v>0</v>
      </c>
    </row>
    <row r="248" spans="5:12" x14ac:dyDescent="0.25">
      <c r="E248" s="107"/>
      <c r="F248" s="107"/>
      <c r="G248" s="107"/>
      <c r="H248" s="107"/>
      <c r="J248" s="122">
        <v>243</v>
      </c>
      <c r="K248" s="133">
        <v>0</v>
      </c>
      <c r="L248" s="133">
        <v>0</v>
      </c>
    </row>
    <row r="249" spans="5:12" x14ac:dyDescent="0.25">
      <c r="E249" s="107"/>
      <c r="F249" s="107"/>
      <c r="G249" s="107"/>
      <c r="H249" s="107"/>
      <c r="J249" s="122">
        <v>244</v>
      </c>
      <c r="K249" s="133">
        <v>0</v>
      </c>
      <c r="L249" s="133">
        <v>0</v>
      </c>
    </row>
    <row r="250" spans="5:12" x14ac:dyDescent="0.25">
      <c r="E250" s="107"/>
      <c r="F250" s="107"/>
      <c r="G250" s="107"/>
      <c r="H250" s="107"/>
      <c r="J250" s="122">
        <v>245</v>
      </c>
      <c r="K250" s="133">
        <v>0</v>
      </c>
      <c r="L250" s="133">
        <v>0</v>
      </c>
    </row>
    <row r="251" spans="5:12" x14ac:dyDescent="0.25">
      <c r="E251" s="107"/>
      <c r="F251" s="107"/>
      <c r="G251" s="107"/>
      <c r="H251" s="107"/>
      <c r="J251" s="122">
        <v>246</v>
      </c>
      <c r="K251" s="133">
        <v>0</v>
      </c>
      <c r="L251" s="133">
        <v>0</v>
      </c>
    </row>
    <row r="252" spans="5:12" x14ac:dyDescent="0.25">
      <c r="E252" s="107"/>
      <c r="F252" s="107"/>
      <c r="G252" s="107"/>
      <c r="H252" s="107"/>
      <c r="J252" s="122">
        <v>247</v>
      </c>
      <c r="K252" s="133">
        <v>0</v>
      </c>
      <c r="L252" s="133">
        <v>0</v>
      </c>
    </row>
    <row r="253" spans="5:12" x14ac:dyDescent="0.25">
      <c r="E253" s="107"/>
      <c r="F253" s="107"/>
      <c r="G253" s="107"/>
      <c r="H253" s="107"/>
      <c r="J253" s="122">
        <v>248</v>
      </c>
      <c r="K253" s="133">
        <v>0</v>
      </c>
      <c r="L253" s="133">
        <v>0</v>
      </c>
    </row>
    <row r="254" spans="5:12" x14ac:dyDescent="0.25">
      <c r="E254" s="107"/>
      <c r="F254" s="107"/>
      <c r="G254" s="107"/>
      <c r="H254" s="107"/>
      <c r="J254" s="122">
        <v>249</v>
      </c>
      <c r="K254" s="133">
        <v>0</v>
      </c>
      <c r="L254" s="133">
        <v>0</v>
      </c>
    </row>
    <row r="255" spans="5:12" x14ac:dyDescent="0.25">
      <c r="E255" s="107"/>
      <c r="F255" s="107"/>
      <c r="G255" s="107"/>
      <c r="H255" s="107"/>
      <c r="J255" s="122">
        <v>250</v>
      </c>
      <c r="K255" s="133">
        <v>0</v>
      </c>
      <c r="L255" s="133">
        <v>0</v>
      </c>
    </row>
    <row r="256" spans="5:12" x14ac:dyDescent="0.25">
      <c r="E256" s="107"/>
      <c r="F256" s="107"/>
      <c r="G256" s="107"/>
      <c r="H256" s="107"/>
      <c r="J256" s="122">
        <v>251</v>
      </c>
      <c r="K256" s="133">
        <v>0</v>
      </c>
      <c r="L256" s="133">
        <v>0</v>
      </c>
    </row>
    <row r="257" spans="5:12" x14ac:dyDescent="0.25">
      <c r="E257" s="107"/>
      <c r="F257" s="107"/>
      <c r="G257" s="107"/>
      <c r="H257" s="107"/>
      <c r="J257" s="122">
        <v>252</v>
      </c>
      <c r="K257" s="133">
        <v>0</v>
      </c>
      <c r="L257" s="133">
        <v>0</v>
      </c>
    </row>
    <row r="258" spans="5:12" x14ac:dyDescent="0.25">
      <c r="E258" s="107"/>
      <c r="F258" s="107"/>
      <c r="G258" s="107"/>
      <c r="H258" s="107"/>
      <c r="J258" s="122">
        <v>253</v>
      </c>
      <c r="K258" s="133">
        <v>0</v>
      </c>
      <c r="L258" s="133">
        <v>0</v>
      </c>
    </row>
    <row r="259" spans="5:12" x14ac:dyDescent="0.25">
      <c r="E259" s="107"/>
      <c r="F259" s="107"/>
      <c r="G259" s="107"/>
      <c r="H259" s="107"/>
      <c r="J259" s="122">
        <v>254</v>
      </c>
      <c r="K259" s="133">
        <v>0</v>
      </c>
      <c r="L259" s="133">
        <v>0</v>
      </c>
    </row>
    <row r="260" spans="5:12" x14ac:dyDescent="0.25">
      <c r="E260" s="107"/>
      <c r="F260" s="107"/>
      <c r="G260" s="107"/>
      <c r="H260" s="107"/>
      <c r="J260" s="122">
        <v>255</v>
      </c>
      <c r="K260" s="133">
        <v>0</v>
      </c>
      <c r="L260" s="133">
        <v>0</v>
      </c>
    </row>
    <row r="261" spans="5:12" x14ac:dyDescent="0.25">
      <c r="E261" s="107"/>
      <c r="F261" s="107"/>
      <c r="G261" s="107"/>
      <c r="H261" s="107"/>
      <c r="J261" s="122">
        <v>256</v>
      </c>
      <c r="K261" s="133">
        <v>0</v>
      </c>
      <c r="L261" s="133">
        <v>0</v>
      </c>
    </row>
    <row r="262" spans="5:12" x14ac:dyDescent="0.25">
      <c r="E262" s="107"/>
      <c r="F262" s="107"/>
      <c r="G262" s="107"/>
      <c r="H262" s="107"/>
      <c r="J262" s="122">
        <v>257</v>
      </c>
      <c r="K262" s="133">
        <v>0</v>
      </c>
      <c r="L262" s="133">
        <v>0</v>
      </c>
    </row>
    <row r="263" spans="5:12" x14ac:dyDescent="0.25">
      <c r="E263" s="107"/>
      <c r="F263" s="107"/>
      <c r="G263" s="107"/>
      <c r="H263" s="107"/>
      <c r="J263" s="122">
        <v>258</v>
      </c>
      <c r="K263" s="133">
        <v>0</v>
      </c>
      <c r="L263" s="133">
        <v>0</v>
      </c>
    </row>
    <row r="264" spans="5:12" x14ac:dyDescent="0.25">
      <c r="E264" s="107"/>
      <c r="F264" s="107"/>
      <c r="G264" s="107"/>
      <c r="H264" s="107"/>
      <c r="J264" s="122">
        <v>259</v>
      </c>
      <c r="K264" s="133">
        <v>0</v>
      </c>
      <c r="L264" s="133">
        <v>0</v>
      </c>
    </row>
    <row r="265" spans="5:12" x14ac:dyDescent="0.25">
      <c r="E265" s="107"/>
      <c r="F265" s="107"/>
      <c r="G265" s="107"/>
      <c r="H265" s="107"/>
      <c r="J265" s="122">
        <v>260</v>
      </c>
      <c r="K265" s="133">
        <v>0</v>
      </c>
      <c r="L265" s="133">
        <v>0</v>
      </c>
    </row>
    <row r="266" spans="5:12" x14ac:dyDescent="0.25">
      <c r="E266" s="107"/>
      <c r="F266" s="107"/>
      <c r="G266" s="107"/>
      <c r="H266" s="107"/>
      <c r="J266" s="122">
        <v>261</v>
      </c>
      <c r="K266" s="133">
        <v>0</v>
      </c>
      <c r="L266" s="133">
        <v>0</v>
      </c>
    </row>
    <row r="267" spans="5:12" x14ac:dyDescent="0.25">
      <c r="E267" s="107"/>
      <c r="F267" s="107"/>
      <c r="G267" s="107"/>
      <c r="H267" s="107"/>
      <c r="J267" s="122">
        <v>262</v>
      </c>
      <c r="K267" s="133">
        <v>0</v>
      </c>
      <c r="L267" s="133">
        <v>0</v>
      </c>
    </row>
    <row r="268" spans="5:12" x14ac:dyDescent="0.25">
      <c r="E268" s="107"/>
      <c r="F268" s="107"/>
      <c r="G268" s="107"/>
      <c r="H268" s="107"/>
      <c r="J268" s="122">
        <v>263</v>
      </c>
      <c r="K268" s="133">
        <v>0</v>
      </c>
      <c r="L268" s="133">
        <v>0</v>
      </c>
    </row>
    <row r="269" spans="5:12" x14ac:dyDescent="0.25">
      <c r="E269" s="107"/>
      <c r="F269" s="107"/>
      <c r="G269" s="107"/>
      <c r="H269" s="107"/>
      <c r="J269" s="122">
        <v>264</v>
      </c>
      <c r="K269" s="133">
        <v>0</v>
      </c>
      <c r="L269" s="133">
        <v>0</v>
      </c>
    </row>
    <row r="270" spans="5:12" x14ac:dyDescent="0.25">
      <c r="E270" s="107"/>
      <c r="F270" s="107"/>
      <c r="G270" s="107"/>
      <c r="H270" s="107"/>
      <c r="J270" s="122">
        <v>265</v>
      </c>
      <c r="K270" s="133">
        <v>0</v>
      </c>
      <c r="L270" s="133">
        <v>0</v>
      </c>
    </row>
    <row r="271" spans="5:12" x14ac:dyDescent="0.25">
      <c r="E271" s="107"/>
      <c r="F271" s="107"/>
      <c r="G271" s="107"/>
      <c r="H271" s="107"/>
      <c r="J271" s="122">
        <v>266</v>
      </c>
      <c r="K271" s="133">
        <v>0</v>
      </c>
      <c r="L271" s="133">
        <v>0</v>
      </c>
    </row>
    <row r="272" spans="5:12" x14ac:dyDescent="0.25">
      <c r="E272" s="107"/>
      <c r="F272" s="107"/>
      <c r="G272" s="107"/>
      <c r="H272" s="107"/>
      <c r="J272" s="122">
        <v>267</v>
      </c>
      <c r="K272" s="133">
        <v>0</v>
      </c>
      <c r="L272" s="133">
        <v>0</v>
      </c>
    </row>
    <row r="273" spans="5:12" x14ac:dyDescent="0.25">
      <c r="E273" s="107"/>
      <c r="F273" s="107"/>
      <c r="G273" s="107"/>
      <c r="H273" s="107"/>
      <c r="J273" s="122">
        <v>268</v>
      </c>
      <c r="K273" s="133">
        <v>0</v>
      </c>
      <c r="L273" s="133">
        <v>0</v>
      </c>
    </row>
    <row r="274" spans="5:12" x14ac:dyDescent="0.25">
      <c r="E274" s="107"/>
      <c r="F274" s="107"/>
      <c r="G274" s="107"/>
      <c r="H274" s="107"/>
      <c r="J274" s="122">
        <v>269</v>
      </c>
      <c r="K274" s="133">
        <v>0</v>
      </c>
      <c r="L274" s="133">
        <v>0</v>
      </c>
    </row>
    <row r="275" spans="5:12" x14ac:dyDescent="0.25">
      <c r="E275" s="107"/>
      <c r="F275" s="107"/>
      <c r="G275" s="107"/>
      <c r="H275" s="107"/>
      <c r="J275" s="122">
        <v>270</v>
      </c>
      <c r="K275" s="133">
        <v>0</v>
      </c>
      <c r="L275" s="133">
        <v>0</v>
      </c>
    </row>
    <row r="276" spans="5:12" x14ac:dyDescent="0.25">
      <c r="E276" s="107"/>
      <c r="F276" s="107"/>
      <c r="G276" s="107"/>
      <c r="H276" s="107"/>
      <c r="J276" s="122">
        <v>271</v>
      </c>
      <c r="K276" s="133">
        <v>0</v>
      </c>
      <c r="L276" s="133">
        <v>0</v>
      </c>
    </row>
    <row r="277" spans="5:12" x14ac:dyDescent="0.25">
      <c r="E277" s="107"/>
      <c r="F277" s="107"/>
      <c r="G277" s="107"/>
      <c r="H277" s="107"/>
      <c r="J277" s="122">
        <v>272</v>
      </c>
      <c r="K277" s="133">
        <v>0</v>
      </c>
      <c r="L277" s="133">
        <v>0</v>
      </c>
    </row>
    <row r="278" spans="5:12" x14ac:dyDescent="0.25">
      <c r="E278" s="107"/>
      <c r="F278" s="107"/>
      <c r="G278" s="107"/>
      <c r="H278" s="107"/>
      <c r="J278" s="122">
        <v>273</v>
      </c>
      <c r="K278" s="133">
        <v>0</v>
      </c>
      <c r="L278" s="133">
        <v>0</v>
      </c>
    </row>
    <row r="279" spans="5:12" x14ac:dyDescent="0.25">
      <c r="E279" s="107"/>
      <c r="F279" s="107"/>
      <c r="G279" s="107"/>
      <c r="H279" s="107"/>
      <c r="J279" s="122">
        <v>274</v>
      </c>
      <c r="K279" s="133">
        <v>0</v>
      </c>
      <c r="L279" s="133">
        <v>0</v>
      </c>
    </row>
    <row r="280" spans="5:12" x14ac:dyDescent="0.25">
      <c r="E280" s="107"/>
      <c r="F280" s="107"/>
      <c r="G280" s="107"/>
      <c r="H280" s="107"/>
      <c r="J280" s="122">
        <v>275</v>
      </c>
      <c r="K280" s="133">
        <v>0</v>
      </c>
      <c r="L280" s="133">
        <v>0</v>
      </c>
    </row>
    <row r="281" spans="5:12" x14ac:dyDescent="0.25">
      <c r="E281" s="107"/>
      <c r="F281" s="107"/>
      <c r="G281" s="107"/>
      <c r="H281" s="107"/>
      <c r="J281" s="122">
        <v>276</v>
      </c>
      <c r="K281" s="133">
        <v>0</v>
      </c>
      <c r="L281" s="133">
        <v>0</v>
      </c>
    </row>
    <row r="282" spans="5:12" x14ac:dyDescent="0.25">
      <c r="E282" s="107"/>
      <c r="F282" s="107"/>
      <c r="G282" s="107"/>
      <c r="H282" s="107"/>
      <c r="J282" s="122">
        <v>277</v>
      </c>
      <c r="K282" s="133">
        <v>0</v>
      </c>
      <c r="L282" s="133">
        <v>0</v>
      </c>
    </row>
    <row r="283" spans="5:12" x14ac:dyDescent="0.25">
      <c r="E283" s="107"/>
      <c r="F283" s="107"/>
      <c r="G283" s="107"/>
      <c r="H283" s="107"/>
      <c r="J283" s="122">
        <v>278</v>
      </c>
      <c r="K283" s="133">
        <v>0</v>
      </c>
      <c r="L283" s="133">
        <v>0</v>
      </c>
    </row>
    <row r="284" spans="5:12" x14ac:dyDescent="0.25">
      <c r="E284" s="107"/>
      <c r="F284" s="107"/>
      <c r="G284" s="107"/>
      <c r="H284" s="107"/>
      <c r="J284" s="122">
        <v>279</v>
      </c>
      <c r="K284" s="133">
        <v>0</v>
      </c>
      <c r="L284" s="133">
        <v>0</v>
      </c>
    </row>
    <row r="285" spans="5:12" x14ac:dyDescent="0.25">
      <c r="E285" s="107"/>
      <c r="F285" s="107"/>
      <c r="G285" s="107"/>
      <c r="H285" s="107"/>
      <c r="J285" s="122">
        <v>280</v>
      </c>
      <c r="K285" s="133">
        <v>0</v>
      </c>
      <c r="L285" s="133">
        <v>0</v>
      </c>
    </row>
    <row r="286" spans="5:12" x14ac:dyDescent="0.25">
      <c r="E286" s="107"/>
      <c r="F286" s="107"/>
      <c r="G286" s="107"/>
      <c r="H286" s="107"/>
      <c r="J286" s="122">
        <v>281</v>
      </c>
      <c r="K286" s="133">
        <v>0</v>
      </c>
      <c r="L286" s="133">
        <v>0</v>
      </c>
    </row>
    <row r="287" spans="5:12" x14ac:dyDescent="0.25">
      <c r="E287" s="107"/>
      <c r="F287" s="107"/>
      <c r="G287" s="107"/>
      <c r="H287" s="107"/>
      <c r="J287" s="122">
        <v>282</v>
      </c>
      <c r="K287" s="133">
        <v>0</v>
      </c>
      <c r="L287" s="133">
        <v>0</v>
      </c>
    </row>
    <row r="288" spans="5:12" x14ac:dyDescent="0.25">
      <c r="E288" s="107"/>
      <c r="F288" s="107"/>
      <c r="G288" s="107"/>
      <c r="H288" s="107"/>
      <c r="J288" s="122">
        <v>283</v>
      </c>
      <c r="K288" s="133">
        <v>0</v>
      </c>
      <c r="L288" s="133">
        <v>0</v>
      </c>
    </row>
    <row r="289" spans="5:12" x14ac:dyDescent="0.25">
      <c r="E289" s="107"/>
      <c r="F289" s="107"/>
      <c r="G289" s="107"/>
      <c r="H289" s="107"/>
      <c r="J289" s="122">
        <v>284</v>
      </c>
      <c r="K289" s="133">
        <v>0</v>
      </c>
      <c r="L289" s="133">
        <v>0</v>
      </c>
    </row>
    <row r="290" spans="5:12" x14ac:dyDescent="0.25">
      <c r="E290" s="107"/>
      <c r="F290" s="107"/>
      <c r="G290" s="107"/>
      <c r="H290" s="107"/>
      <c r="J290" s="122">
        <v>285</v>
      </c>
      <c r="K290" s="133">
        <v>0</v>
      </c>
      <c r="L290" s="133">
        <v>0</v>
      </c>
    </row>
    <row r="291" spans="5:12" x14ac:dyDescent="0.25">
      <c r="E291" s="107"/>
      <c r="F291" s="107"/>
      <c r="G291" s="107"/>
      <c r="H291" s="107"/>
      <c r="J291" s="122">
        <v>286</v>
      </c>
      <c r="K291" s="133">
        <v>0</v>
      </c>
      <c r="L291" s="133">
        <v>0</v>
      </c>
    </row>
    <row r="292" spans="5:12" x14ac:dyDescent="0.25">
      <c r="E292" s="107"/>
      <c r="F292" s="107"/>
      <c r="G292" s="107"/>
      <c r="H292" s="107"/>
      <c r="J292" s="122">
        <v>287</v>
      </c>
      <c r="K292" s="133">
        <v>0</v>
      </c>
      <c r="L292" s="133">
        <v>0</v>
      </c>
    </row>
    <row r="293" spans="5:12" x14ac:dyDescent="0.25">
      <c r="E293" s="107"/>
      <c r="F293" s="107"/>
      <c r="G293" s="107"/>
      <c r="H293" s="107"/>
      <c r="J293" s="122">
        <v>288</v>
      </c>
      <c r="K293" s="133">
        <v>0</v>
      </c>
      <c r="L293" s="133">
        <v>0</v>
      </c>
    </row>
    <row r="294" spans="5:12" x14ac:dyDescent="0.25">
      <c r="E294" s="107"/>
      <c r="F294" s="107"/>
      <c r="G294" s="107"/>
      <c r="H294" s="107"/>
      <c r="J294" s="122">
        <v>289</v>
      </c>
      <c r="K294" s="133">
        <v>0</v>
      </c>
      <c r="L294" s="133">
        <v>0</v>
      </c>
    </row>
    <row r="295" spans="5:12" x14ac:dyDescent="0.25">
      <c r="E295" s="107"/>
      <c r="F295" s="107"/>
      <c r="G295" s="107"/>
      <c r="H295" s="107"/>
      <c r="J295" s="122">
        <v>290</v>
      </c>
      <c r="K295" s="133">
        <v>0</v>
      </c>
      <c r="L295" s="133">
        <v>0</v>
      </c>
    </row>
    <row r="296" spans="5:12" x14ac:dyDescent="0.25">
      <c r="E296" s="107"/>
      <c r="F296" s="107"/>
      <c r="G296" s="107"/>
      <c r="H296" s="107"/>
      <c r="J296" s="122">
        <v>291</v>
      </c>
      <c r="K296" s="133">
        <v>0</v>
      </c>
      <c r="L296" s="133">
        <v>0</v>
      </c>
    </row>
    <row r="297" spans="5:12" x14ac:dyDescent="0.25">
      <c r="E297" s="107"/>
      <c r="F297" s="107"/>
      <c r="G297" s="107"/>
      <c r="H297" s="107"/>
      <c r="J297" s="122">
        <v>292</v>
      </c>
      <c r="K297" s="133">
        <v>0</v>
      </c>
      <c r="L297" s="133">
        <v>0</v>
      </c>
    </row>
    <row r="298" spans="5:12" x14ac:dyDescent="0.25">
      <c r="E298" s="107"/>
      <c r="F298" s="107"/>
      <c r="G298" s="107"/>
      <c r="H298" s="107"/>
      <c r="J298" s="122">
        <v>293</v>
      </c>
      <c r="K298" s="133">
        <v>0</v>
      </c>
      <c r="L298" s="133">
        <v>0</v>
      </c>
    </row>
    <row r="299" spans="5:12" x14ac:dyDescent="0.25">
      <c r="E299" s="107"/>
      <c r="F299" s="107"/>
      <c r="G299" s="107"/>
      <c r="H299" s="107"/>
      <c r="J299" s="122">
        <v>294</v>
      </c>
      <c r="K299" s="133">
        <v>0</v>
      </c>
      <c r="L299" s="133">
        <v>0</v>
      </c>
    </row>
    <row r="300" spans="5:12" x14ac:dyDescent="0.25">
      <c r="E300" s="107"/>
      <c r="F300" s="107"/>
      <c r="G300" s="107"/>
      <c r="H300" s="107"/>
      <c r="J300" s="122">
        <v>295</v>
      </c>
      <c r="K300" s="133">
        <v>0</v>
      </c>
      <c r="L300" s="133">
        <v>0</v>
      </c>
    </row>
    <row r="301" spans="5:12" x14ac:dyDescent="0.25">
      <c r="E301" s="107"/>
      <c r="F301" s="107"/>
      <c r="G301" s="107"/>
      <c r="H301" s="107"/>
      <c r="J301" s="122">
        <v>296</v>
      </c>
      <c r="K301" s="133">
        <v>0</v>
      </c>
      <c r="L301" s="133">
        <v>0</v>
      </c>
    </row>
    <row r="302" spans="5:12" x14ac:dyDescent="0.25">
      <c r="E302" s="107"/>
      <c r="F302" s="107"/>
      <c r="G302" s="107"/>
      <c r="H302" s="107"/>
      <c r="J302" s="122">
        <v>297</v>
      </c>
      <c r="K302" s="133">
        <v>0</v>
      </c>
      <c r="L302" s="133">
        <v>0</v>
      </c>
    </row>
    <row r="303" spans="5:12" x14ac:dyDescent="0.25">
      <c r="E303" s="107"/>
      <c r="F303" s="107"/>
      <c r="G303" s="107"/>
      <c r="H303" s="107"/>
      <c r="J303" s="122">
        <v>298</v>
      </c>
      <c r="K303" s="133">
        <v>0</v>
      </c>
      <c r="L303" s="133">
        <v>0</v>
      </c>
    </row>
    <row r="304" spans="5:12" x14ac:dyDescent="0.25">
      <c r="E304" s="107"/>
      <c r="F304" s="107"/>
      <c r="G304" s="107"/>
      <c r="H304" s="107"/>
      <c r="J304" s="122">
        <v>299</v>
      </c>
      <c r="K304" s="133">
        <v>0</v>
      </c>
      <c r="L304" s="133">
        <v>0</v>
      </c>
    </row>
    <row r="305" spans="5:12" x14ac:dyDescent="0.25">
      <c r="E305" s="107"/>
      <c r="F305" s="107"/>
      <c r="G305" s="107"/>
      <c r="H305" s="107"/>
      <c r="J305" s="122">
        <v>300</v>
      </c>
      <c r="K305" s="133">
        <v>0</v>
      </c>
      <c r="L305" s="133">
        <v>0</v>
      </c>
    </row>
    <row r="306" spans="5:12" x14ac:dyDescent="0.25">
      <c r="E306" s="107"/>
      <c r="F306" s="107"/>
      <c r="G306" s="107"/>
      <c r="H306" s="107"/>
      <c r="J306" s="122">
        <v>301</v>
      </c>
      <c r="K306" s="133">
        <v>0</v>
      </c>
      <c r="L306" s="133">
        <v>0</v>
      </c>
    </row>
    <row r="307" spans="5:12" x14ac:dyDescent="0.25">
      <c r="E307" s="107"/>
      <c r="F307" s="107"/>
      <c r="G307" s="107"/>
      <c r="H307" s="107"/>
      <c r="J307" s="122">
        <v>302</v>
      </c>
      <c r="K307" s="133">
        <v>0</v>
      </c>
      <c r="L307" s="133">
        <v>0</v>
      </c>
    </row>
    <row r="308" spans="5:12" x14ac:dyDescent="0.25">
      <c r="E308" s="107"/>
      <c r="F308" s="107"/>
      <c r="G308" s="107"/>
      <c r="H308" s="107"/>
      <c r="J308" s="122">
        <v>303</v>
      </c>
      <c r="K308" s="133">
        <v>0</v>
      </c>
      <c r="L308" s="133">
        <v>0</v>
      </c>
    </row>
    <row r="309" spans="5:12" x14ac:dyDescent="0.25">
      <c r="E309" s="107"/>
      <c r="F309" s="107"/>
      <c r="G309" s="107"/>
      <c r="H309" s="107"/>
      <c r="J309" s="122">
        <v>304</v>
      </c>
      <c r="K309" s="133">
        <v>0</v>
      </c>
      <c r="L309" s="133">
        <v>0</v>
      </c>
    </row>
    <row r="310" spans="5:12" x14ac:dyDescent="0.25">
      <c r="E310" s="107"/>
      <c r="F310" s="107"/>
      <c r="G310" s="107"/>
      <c r="H310" s="107"/>
      <c r="J310" s="122">
        <v>305</v>
      </c>
      <c r="K310" s="133">
        <v>0</v>
      </c>
      <c r="L310" s="133">
        <v>0</v>
      </c>
    </row>
    <row r="311" spans="5:12" x14ac:dyDescent="0.25">
      <c r="E311" s="107"/>
      <c r="F311" s="107"/>
      <c r="G311" s="107"/>
      <c r="H311" s="107"/>
      <c r="J311" s="122">
        <v>306</v>
      </c>
      <c r="K311" s="133">
        <v>0</v>
      </c>
      <c r="L311" s="133">
        <v>0</v>
      </c>
    </row>
    <row r="312" spans="5:12" x14ac:dyDescent="0.25">
      <c r="E312" s="107"/>
      <c r="F312" s="107"/>
      <c r="G312" s="107"/>
      <c r="H312" s="107"/>
      <c r="J312" s="122">
        <v>307</v>
      </c>
      <c r="K312" s="133">
        <v>0</v>
      </c>
      <c r="L312" s="133">
        <v>0</v>
      </c>
    </row>
    <row r="313" spans="5:12" x14ac:dyDescent="0.25">
      <c r="E313" s="107"/>
      <c r="F313" s="107"/>
      <c r="G313" s="107"/>
      <c r="H313" s="107"/>
      <c r="J313" s="122">
        <v>308</v>
      </c>
      <c r="K313" s="133">
        <v>0</v>
      </c>
      <c r="L313" s="133">
        <v>0</v>
      </c>
    </row>
    <row r="314" spans="5:12" x14ac:dyDescent="0.25">
      <c r="E314" s="107"/>
      <c r="F314" s="107"/>
      <c r="G314" s="107"/>
      <c r="H314" s="107"/>
      <c r="J314" s="122">
        <v>309</v>
      </c>
      <c r="K314" s="133">
        <v>0</v>
      </c>
      <c r="L314" s="133">
        <v>0</v>
      </c>
    </row>
    <row r="315" spans="5:12" x14ac:dyDescent="0.25">
      <c r="E315" s="107"/>
      <c r="F315" s="107"/>
      <c r="G315" s="107"/>
      <c r="H315" s="107"/>
      <c r="J315" s="122">
        <v>310</v>
      </c>
      <c r="K315" s="133">
        <v>0</v>
      </c>
      <c r="L315" s="133">
        <v>0</v>
      </c>
    </row>
    <row r="316" spans="5:12" x14ac:dyDescent="0.25">
      <c r="E316" s="107"/>
      <c r="F316" s="107"/>
      <c r="G316" s="107"/>
      <c r="H316" s="107"/>
      <c r="J316" s="122">
        <v>311</v>
      </c>
      <c r="K316" s="133">
        <v>0</v>
      </c>
      <c r="L316" s="133">
        <v>0</v>
      </c>
    </row>
    <row r="317" spans="5:12" x14ac:dyDescent="0.25">
      <c r="E317" s="107"/>
      <c r="F317" s="107"/>
      <c r="G317" s="107"/>
      <c r="H317" s="107"/>
      <c r="J317" s="122">
        <v>312</v>
      </c>
      <c r="K317" s="133">
        <v>0</v>
      </c>
      <c r="L317" s="133">
        <v>0</v>
      </c>
    </row>
    <row r="318" spans="5:12" x14ac:dyDescent="0.25">
      <c r="E318" s="107"/>
      <c r="F318" s="107"/>
      <c r="G318" s="107"/>
      <c r="H318" s="107"/>
      <c r="J318" s="122">
        <v>313</v>
      </c>
      <c r="K318" s="133">
        <v>0</v>
      </c>
      <c r="L318" s="133">
        <v>0</v>
      </c>
    </row>
    <row r="319" spans="5:12" x14ac:dyDescent="0.25">
      <c r="E319" s="107"/>
      <c r="F319" s="107"/>
      <c r="G319" s="107"/>
      <c r="H319" s="107"/>
      <c r="J319" s="122">
        <v>314</v>
      </c>
      <c r="K319" s="133">
        <v>0</v>
      </c>
      <c r="L319" s="133">
        <v>0</v>
      </c>
    </row>
    <row r="320" spans="5:12" x14ac:dyDescent="0.25">
      <c r="E320" s="107"/>
      <c r="F320" s="107"/>
      <c r="G320" s="107"/>
      <c r="H320" s="107"/>
      <c r="J320" s="122">
        <v>315</v>
      </c>
      <c r="K320" s="133">
        <v>0</v>
      </c>
      <c r="L320" s="133">
        <v>0</v>
      </c>
    </row>
    <row r="321" spans="5:12" x14ac:dyDescent="0.25">
      <c r="E321" s="107"/>
      <c r="F321" s="107"/>
      <c r="G321" s="107"/>
      <c r="H321" s="107"/>
      <c r="J321" s="122">
        <v>316</v>
      </c>
      <c r="K321" s="133">
        <v>0</v>
      </c>
      <c r="L321" s="133">
        <v>0</v>
      </c>
    </row>
    <row r="322" spans="5:12" x14ac:dyDescent="0.25">
      <c r="E322" s="107"/>
      <c r="F322" s="107"/>
      <c r="G322" s="107"/>
      <c r="H322" s="107"/>
      <c r="J322" s="122">
        <v>317</v>
      </c>
      <c r="K322" s="133">
        <v>0</v>
      </c>
      <c r="L322" s="133">
        <v>0</v>
      </c>
    </row>
    <row r="323" spans="5:12" x14ac:dyDescent="0.25">
      <c r="E323" s="107"/>
      <c r="F323" s="107"/>
      <c r="G323" s="107"/>
      <c r="H323" s="107"/>
      <c r="J323" s="122">
        <v>318</v>
      </c>
      <c r="K323" s="133">
        <v>0</v>
      </c>
      <c r="L323" s="133">
        <v>0</v>
      </c>
    </row>
    <row r="324" spans="5:12" x14ac:dyDescent="0.25">
      <c r="E324" s="107"/>
      <c r="F324" s="107"/>
      <c r="G324" s="107"/>
      <c r="H324" s="107"/>
      <c r="J324" s="122">
        <v>319</v>
      </c>
      <c r="K324" s="133">
        <v>0</v>
      </c>
      <c r="L324" s="133">
        <v>0</v>
      </c>
    </row>
    <row r="325" spans="5:12" x14ac:dyDescent="0.25">
      <c r="E325" s="107"/>
      <c r="F325" s="107"/>
      <c r="G325" s="107"/>
      <c r="H325" s="107"/>
      <c r="J325" s="122">
        <v>320</v>
      </c>
      <c r="K325" s="133">
        <v>0</v>
      </c>
      <c r="L325" s="133">
        <v>0</v>
      </c>
    </row>
    <row r="326" spans="5:12" x14ac:dyDescent="0.25">
      <c r="E326" s="107"/>
      <c r="F326" s="107"/>
      <c r="G326" s="107"/>
      <c r="H326" s="107"/>
      <c r="J326" s="122">
        <v>321</v>
      </c>
      <c r="K326" s="133">
        <v>0</v>
      </c>
      <c r="L326" s="133">
        <v>0</v>
      </c>
    </row>
    <row r="327" spans="5:12" x14ac:dyDescent="0.25">
      <c r="E327" s="107"/>
      <c r="F327" s="107"/>
      <c r="G327" s="107"/>
      <c r="H327" s="107"/>
      <c r="J327" s="122">
        <v>322</v>
      </c>
      <c r="K327" s="133">
        <v>0</v>
      </c>
      <c r="L327" s="133">
        <v>0</v>
      </c>
    </row>
    <row r="328" spans="5:12" x14ac:dyDescent="0.25">
      <c r="E328" s="107"/>
      <c r="F328" s="107"/>
      <c r="G328" s="107"/>
      <c r="H328" s="107"/>
      <c r="J328" s="122">
        <v>323</v>
      </c>
      <c r="K328" s="133">
        <v>0</v>
      </c>
      <c r="L328" s="133">
        <v>0</v>
      </c>
    </row>
    <row r="329" spans="5:12" x14ac:dyDescent="0.25">
      <c r="E329" s="107"/>
      <c r="F329" s="107"/>
      <c r="G329" s="107"/>
      <c r="H329" s="107"/>
      <c r="J329" s="122">
        <v>324</v>
      </c>
      <c r="K329" s="133">
        <v>0</v>
      </c>
      <c r="L329" s="133">
        <v>0</v>
      </c>
    </row>
    <row r="330" spans="5:12" x14ac:dyDescent="0.25">
      <c r="E330" s="107"/>
      <c r="F330" s="107"/>
      <c r="G330" s="107"/>
      <c r="H330" s="107"/>
      <c r="J330" s="122">
        <v>325</v>
      </c>
      <c r="K330" s="133">
        <v>0</v>
      </c>
      <c r="L330" s="133">
        <v>0</v>
      </c>
    </row>
    <row r="331" spans="5:12" x14ac:dyDescent="0.25">
      <c r="E331" s="107"/>
      <c r="F331" s="107"/>
      <c r="G331" s="107"/>
      <c r="H331" s="107"/>
      <c r="J331" s="122">
        <v>326</v>
      </c>
      <c r="K331" s="133">
        <v>0</v>
      </c>
      <c r="L331" s="133">
        <v>0</v>
      </c>
    </row>
    <row r="332" spans="5:12" x14ac:dyDescent="0.25">
      <c r="E332" s="107"/>
      <c r="F332" s="107"/>
      <c r="G332" s="107"/>
      <c r="H332" s="107"/>
      <c r="J332" s="122">
        <v>327</v>
      </c>
      <c r="K332" s="133">
        <v>0</v>
      </c>
      <c r="L332" s="133">
        <v>0</v>
      </c>
    </row>
    <row r="333" spans="5:12" x14ac:dyDescent="0.25">
      <c r="E333" s="107"/>
      <c r="F333" s="107"/>
      <c r="G333" s="107"/>
      <c r="H333" s="107"/>
      <c r="J333" s="122">
        <v>328</v>
      </c>
      <c r="K333" s="133">
        <v>0</v>
      </c>
      <c r="L333" s="133">
        <v>0</v>
      </c>
    </row>
    <row r="334" spans="5:12" x14ac:dyDescent="0.25">
      <c r="E334" s="107"/>
      <c r="F334" s="107"/>
      <c r="G334" s="107"/>
      <c r="H334" s="107"/>
      <c r="J334" s="122">
        <v>329</v>
      </c>
      <c r="K334" s="133">
        <v>0</v>
      </c>
      <c r="L334" s="133">
        <v>0</v>
      </c>
    </row>
    <row r="335" spans="5:12" x14ac:dyDescent="0.25">
      <c r="E335" s="107"/>
      <c r="F335" s="107"/>
      <c r="G335" s="107"/>
      <c r="H335" s="107"/>
      <c r="J335" s="122">
        <v>330</v>
      </c>
      <c r="K335" s="133">
        <v>0</v>
      </c>
      <c r="L335" s="133">
        <v>0</v>
      </c>
    </row>
    <row r="336" spans="5:12" x14ac:dyDescent="0.25">
      <c r="E336" s="107"/>
      <c r="F336" s="107"/>
      <c r="G336" s="107"/>
      <c r="H336" s="107"/>
      <c r="J336" s="122">
        <v>331</v>
      </c>
      <c r="K336" s="133">
        <v>0</v>
      </c>
      <c r="L336" s="133">
        <v>0</v>
      </c>
    </row>
    <row r="337" spans="5:12" x14ac:dyDescent="0.25">
      <c r="E337" s="107"/>
      <c r="F337" s="107"/>
      <c r="G337" s="107"/>
      <c r="H337" s="107"/>
      <c r="J337" s="122">
        <v>332</v>
      </c>
      <c r="K337" s="133">
        <v>0</v>
      </c>
      <c r="L337" s="133">
        <v>0</v>
      </c>
    </row>
    <row r="338" spans="5:12" x14ac:dyDescent="0.25">
      <c r="E338" s="107"/>
      <c r="F338" s="107"/>
      <c r="G338" s="107"/>
      <c r="H338" s="107"/>
      <c r="J338" s="122">
        <v>333</v>
      </c>
      <c r="K338" s="133">
        <v>0</v>
      </c>
      <c r="L338" s="133">
        <v>0</v>
      </c>
    </row>
    <row r="339" spans="5:12" x14ac:dyDescent="0.25">
      <c r="E339" s="107"/>
      <c r="F339" s="107"/>
      <c r="G339" s="107"/>
      <c r="H339" s="107"/>
      <c r="J339" s="122">
        <v>334</v>
      </c>
      <c r="K339" s="133">
        <v>0</v>
      </c>
      <c r="L339" s="133">
        <v>0</v>
      </c>
    </row>
    <row r="340" spans="5:12" x14ac:dyDescent="0.25">
      <c r="E340" s="107"/>
      <c r="F340" s="107"/>
      <c r="G340" s="107"/>
      <c r="H340" s="107"/>
      <c r="J340" s="122">
        <v>335</v>
      </c>
      <c r="K340" s="133">
        <v>0</v>
      </c>
      <c r="L340" s="133">
        <v>0</v>
      </c>
    </row>
    <row r="341" spans="5:12" x14ac:dyDescent="0.25">
      <c r="E341" s="107"/>
      <c r="F341" s="107"/>
      <c r="G341" s="107"/>
      <c r="H341" s="107"/>
      <c r="J341" s="122">
        <v>336</v>
      </c>
      <c r="K341" s="133">
        <v>0</v>
      </c>
      <c r="L341" s="133">
        <v>0</v>
      </c>
    </row>
    <row r="342" spans="5:12" x14ac:dyDescent="0.25">
      <c r="E342" s="107"/>
      <c r="F342" s="107"/>
      <c r="G342" s="107"/>
      <c r="H342" s="107"/>
      <c r="J342" s="122">
        <v>337</v>
      </c>
      <c r="K342" s="133">
        <v>0</v>
      </c>
      <c r="L342" s="133">
        <v>0</v>
      </c>
    </row>
    <row r="343" spans="5:12" x14ac:dyDescent="0.25">
      <c r="E343" s="107"/>
      <c r="F343" s="107"/>
      <c r="G343" s="107"/>
      <c r="H343" s="107"/>
      <c r="J343" s="122">
        <v>338</v>
      </c>
      <c r="K343" s="133">
        <v>0</v>
      </c>
      <c r="L343" s="133">
        <v>0</v>
      </c>
    </row>
    <row r="344" spans="5:12" x14ac:dyDescent="0.25">
      <c r="E344" s="107"/>
      <c r="F344" s="107"/>
      <c r="G344" s="107"/>
      <c r="H344" s="107"/>
      <c r="J344" s="122">
        <v>339</v>
      </c>
      <c r="K344" s="133">
        <v>0</v>
      </c>
      <c r="L344" s="133">
        <v>0</v>
      </c>
    </row>
    <row r="345" spans="5:12" x14ac:dyDescent="0.25">
      <c r="E345" s="107"/>
      <c r="F345" s="107"/>
      <c r="G345" s="107"/>
      <c r="H345" s="107"/>
      <c r="J345" s="122">
        <v>340</v>
      </c>
      <c r="K345" s="133">
        <v>0</v>
      </c>
      <c r="L345" s="133">
        <v>0</v>
      </c>
    </row>
    <row r="346" spans="5:12" x14ac:dyDescent="0.25">
      <c r="E346" s="107"/>
      <c r="F346" s="107"/>
      <c r="G346" s="107"/>
      <c r="H346" s="107"/>
      <c r="J346" s="122">
        <v>341</v>
      </c>
      <c r="K346" s="133">
        <v>0</v>
      </c>
      <c r="L346" s="133">
        <v>0</v>
      </c>
    </row>
    <row r="347" spans="5:12" x14ac:dyDescent="0.25">
      <c r="E347" s="107"/>
      <c r="F347" s="107"/>
      <c r="G347" s="107"/>
      <c r="H347" s="107"/>
      <c r="J347" s="122">
        <v>342</v>
      </c>
      <c r="K347" s="133">
        <v>0</v>
      </c>
      <c r="L347" s="133">
        <v>0</v>
      </c>
    </row>
    <row r="348" spans="5:12" x14ac:dyDescent="0.25">
      <c r="E348" s="107"/>
      <c r="F348" s="107"/>
      <c r="G348" s="107"/>
      <c r="H348" s="107"/>
      <c r="J348" s="122">
        <v>343</v>
      </c>
      <c r="K348" s="133">
        <v>0</v>
      </c>
      <c r="L348" s="133">
        <v>0</v>
      </c>
    </row>
    <row r="349" spans="5:12" x14ac:dyDescent="0.25">
      <c r="E349" s="107"/>
      <c r="F349" s="107"/>
      <c r="G349" s="107"/>
      <c r="H349" s="107"/>
      <c r="J349" s="122">
        <v>344</v>
      </c>
      <c r="K349" s="133">
        <v>0</v>
      </c>
      <c r="L349" s="133">
        <v>0</v>
      </c>
    </row>
    <row r="350" spans="5:12" x14ac:dyDescent="0.25">
      <c r="E350" s="107"/>
      <c r="F350" s="107"/>
      <c r="G350" s="107"/>
      <c r="H350" s="107"/>
      <c r="J350" s="122">
        <v>345</v>
      </c>
      <c r="K350" s="133">
        <v>0</v>
      </c>
      <c r="L350" s="133">
        <v>0</v>
      </c>
    </row>
    <row r="351" spans="5:12" x14ac:dyDescent="0.25">
      <c r="E351" s="107"/>
      <c r="F351" s="107"/>
      <c r="G351" s="107"/>
      <c r="H351" s="107"/>
      <c r="J351" s="122">
        <v>346</v>
      </c>
      <c r="K351" s="133">
        <v>0</v>
      </c>
      <c r="L351" s="133">
        <v>0</v>
      </c>
    </row>
    <row r="352" spans="5:12" x14ac:dyDescent="0.25">
      <c r="E352" s="107"/>
      <c r="F352" s="107"/>
      <c r="G352" s="107"/>
      <c r="H352" s="107"/>
      <c r="J352" s="122">
        <v>347</v>
      </c>
      <c r="K352" s="133">
        <v>0</v>
      </c>
      <c r="L352" s="133">
        <v>0</v>
      </c>
    </row>
    <row r="353" spans="5:12" x14ac:dyDescent="0.25">
      <c r="E353" s="107"/>
      <c r="F353" s="107"/>
      <c r="G353" s="107"/>
      <c r="H353" s="107"/>
      <c r="J353" s="122">
        <v>348</v>
      </c>
      <c r="K353" s="133">
        <v>0</v>
      </c>
      <c r="L353" s="133">
        <v>0</v>
      </c>
    </row>
    <row r="354" spans="5:12" x14ac:dyDescent="0.25">
      <c r="E354" s="107"/>
      <c r="F354" s="107"/>
      <c r="G354" s="107"/>
      <c r="H354" s="107"/>
      <c r="J354" s="122">
        <v>349</v>
      </c>
      <c r="K354" s="133">
        <v>0</v>
      </c>
      <c r="L354" s="133">
        <v>0</v>
      </c>
    </row>
    <row r="355" spans="5:12" x14ac:dyDescent="0.25">
      <c r="E355" s="107"/>
      <c r="F355" s="107"/>
      <c r="G355" s="107"/>
      <c r="H355" s="107"/>
      <c r="J355" s="122">
        <v>350</v>
      </c>
      <c r="K355" s="133">
        <v>0</v>
      </c>
      <c r="L355" s="133">
        <v>0</v>
      </c>
    </row>
    <row r="356" spans="5:12" x14ac:dyDescent="0.25">
      <c r="E356" s="107"/>
      <c r="F356" s="107"/>
      <c r="G356" s="107"/>
      <c r="H356" s="107"/>
      <c r="J356" s="122">
        <v>351</v>
      </c>
      <c r="K356" s="133">
        <v>0</v>
      </c>
      <c r="L356" s="133">
        <v>0</v>
      </c>
    </row>
    <row r="357" spans="5:12" x14ac:dyDescent="0.25">
      <c r="E357" s="107"/>
      <c r="F357" s="107"/>
      <c r="G357" s="107"/>
      <c r="H357" s="107"/>
      <c r="J357" s="122">
        <v>352</v>
      </c>
      <c r="K357" s="133">
        <v>0</v>
      </c>
      <c r="L357" s="133">
        <v>0</v>
      </c>
    </row>
    <row r="358" spans="5:12" x14ac:dyDescent="0.25">
      <c r="E358" s="107"/>
      <c r="F358" s="107"/>
      <c r="G358" s="107"/>
      <c r="H358" s="107"/>
      <c r="J358" s="122">
        <v>353</v>
      </c>
      <c r="K358" s="133">
        <v>0</v>
      </c>
      <c r="L358" s="133">
        <v>0</v>
      </c>
    </row>
    <row r="359" spans="5:12" x14ac:dyDescent="0.25">
      <c r="E359" s="107"/>
      <c r="F359" s="107"/>
      <c r="G359" s="107"/>
      <c r="H359" s="107"/>
      <c r="J359" s="122">
        <v>354</v>
      </c>
      <c r="K359" s="133">
        <v>0</v>
      </c>
      <c r="L359" s="133">
        <v>0</v>
      </c>
    </row>
    <row r="360" spans="5:12" x14ac:dyDescent="0.25">
      <c r="E360" s="107"/>
      <c r="F360" s="107"/>
      <c r="G360" s="107"/>
      <c r="H360" s="107"/>
      <c r="J360" s="122">
        <v>355</v>
      </c>
      <c r="K360" s="133">
        <v>0</v>
      </c>
      <c r="L360" s="133">
        <v>0</v>
      </c>
    </row>
    <row r="361" spans="5:12" x14ac:dyDescent="0.25">
      <c r="E361" s="107"/>
      <c r="F361" s="107"/>
      <c r="G361" s="107"/>
      <c r="H361" s="107"/>
      <c r="J361" s="122">
        <v>356</v>
      </c>
      <c r="K361" s="133">
        <v>0</v>
      </c>
      <c r="L361" s="133">
        <v>0</v>
      </c>
    </row>
    <row r="362" spans="5:12" x14ac:dyDescent="0.25">
      <c r="E362" s="107"/>
      <c r="F362" s="107"/>
      <c r="G362" s="107"/>
      <c r="H362" s="107"/>
      <c r="J362" s="122">
        <v>357</v>
      </c>
      <c r="K362" s="133">
        <v>0</v>
      </c>
      <c r="L362" s="133">
        <v>0</v>
      </c>
    </row>
    <row r="363" spans="5:12" x14ac:dyDescent="0.25">
      <c r="E363" s="107"/>
      <c r="F363" s="107"/>
      <c r="G363" s="107"/>
      <c r="H363" s="107"/>
      <c r="J363" s="122">
        <v>358</v>
      </c>
      <c r="K363" s="133">
        <v>0</v>
      </c>
      <c r="L363" s="133">
        <v>0</v>
      </c>
    </row>
    <row r="364" spans="5:12" x14ac:dyDescent="0.25">
      <c r="E364" s="107"/>
      <c r="F364" s="107"/>
      <c r="G364" s="107"/>
      <c r="H364" s="107"/>
      <c r="J364" s="122">
        <v>359</v>
      </c>
      <c r="K364" s="133">
        <v>0</v>
      </c>
      <c r="L364" s="133">
        <v>0</v>
      </c>
    </row>
    <row r="365" spans="5:12" x14ac:dyDescent="0.25">
      <c r="E365" s="107"/>
      <c r="F365" s="107"/>
      <c r="G365" s="107"/>
      <c r="H365" s="107"/>
      <c r="J365" s="122">
        <v>360</v>
      </c>
      <c r="K365" s="133">
        <v>0</v>
      </c>
      <c r="L365" s="133">
        <v>0</v>
      </c>
    </row>
    <row r="366" spans="5:12" x14ac:dyDescent="0.25">
      <c r="E366" s="107"/>
      <c r="F366" s="107"/>
      <c r="G366" s="107"/>
      <c r="H366" s="107"/>
      <c r="J366" s="122">
        <v>361</v>
      </c>
      <c r="K366" s="133">
        <v>0</v>
      </c>
      <c r="L366" s="133">
        <v>0</v>
      </c>
    </row>
    <row r="367" spans="5:12" x14ac:dyDescent="0.25">
      <c r="J367" s="122">
        <v>362</v>
      </c>
      <c r="K367" s="133">
        <v>0</v>
      </c>
      <c r="L367" s="133">
        <v>0</v>
      </c>
    </row>
    <row r="368" spans="5:12" x14ac:dyDescent="0.25">
      <c r="J368" s="122">
        <v>363</v>
      </c>
      <c r="K368" s="133">
        <v>0</v>
      </c>
      <c r="L368" s="133">
        <v>0</v>
      </c>
    </row>
    <row r="369" spans="10:12" x14ac:dyDescent="0.25">
      <c r="J369" s="122">
        <v>364</v>
      </c>
      <c r="K369" s="133">
        <v>0</v>
      </c>
      <c r="L369" s="133">
        <v>0</v>
      </c>
    </row>
    <row r="370" spans="10:12" x14ac:dyDescent="0.25">
      <c r="J370" s="122">
        <v>365</v>
      </c>
      <c r="K370" s="133">
        <v>0</v>
      </c>
      <c r="L370" s="133">
        <v>0</v>
      </c>
    </row>
    <row r="371" spans="10:12" x14ac:dyDescent="0.25">
      <c r="J371" s="122">
        <v>366</v>
      </c>
      <c r="K371" s="133">
        <v>0</v>
      </c>
      <c r="L371" s="133">
        <v>0</v>
      </c>
    </row>
    <row r="372" spans="10:12" x14ac:dyDescent="0.25">
      <c r="J372" s="122">
        <v>367</v>
      </c>
      <c r="K372" s="133">
        <v>0</v>
      </c>
      <c r="L372" s="133">
        <v>0</v>
      </c>
    </row>
    <row r="373" spans="10:12" x14ac:dyDescent="0.25">
      <c r="J373" s="122">
        <v>368</v>
      </c>
      <c r="K373" s="133">
        <v>0</v>
      </c>
      <c r="L373" s="133">
        <v>0</v>
      </c>
    </row>
    <row r="374" spans="10:12" x14ac:dyDescent="0.25">
      <c r="J374" s="122">
        <v>369</v>
      </c>
      <c r="K374" s="133">
        <v>0</v>
      </c>
      <c r="L374" s="133">
        <v>0</v>
      </c>
    </row>
  </sheetData>
  <mergeCells count="3">
    <mergeCell ref="A3:H3"/>
    <mergeCell ref="A4:H4"/>
    <mergeCell ref="A1:H1"/>
  </mergeCells>
  <dataValidations count="5">
    <dataValidation type="list" allowBlank="1" showInputMessage="1" showErrorMessage="1" sqref="B23">
      <formula1>$M$6:$M$11</formula1>
    </dataValidation>
    <dataValidation type="list" allowBlank="1" showInputMessage="1" showErrorMessage="1" sqref="B35:B37 B46:B48">
      <formula1>$M$6:$M$8</formula1>
    </dataValidation>
    <dataValidation type="list" allowBlank="1" showInputMessage="1" showErrorMessage="1" sqref="B58:B60 B69:B71">
      <formula1>$M$6</formula1>
    </dataValidation>
    <dataValidation type="list" allowBlank="1" showInputMessage="1" showErrorMessage="1" sqref="B73">
      <formula1>$C$73:$C$74</formula1>
    </dataValidation>
    <dataValidation type="list" allowBlank="1" showInputMessage="1" showErrorMessage="1" sqref="B15">
      <formula1>$M$5:$M$11</formula1>
    </dataValidation>
  </dataValidations>
  <pageMargins left="0.7" right="0.7" top="0.75" bottom="0.75" header="0.3" footer="0.3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33" workbookViewId="0">
      <selection activeCell="A49" sqref="A49:B53"/>
    </sheetView>
  </sheetViews>
  <sheetFormatPr defaultRowHeight="15" x14ac:dyDescent="0.25"/>
  <cols>
    <col min="1" max="1" width="46.85546875" bestFit="1" customWidth="1"/>
    <col min="2" max="2" width="11.5703125" bestFit="1" customWidth="1"/>
    <col min="3" max="3" width="17.85546875" bestFit="1" customWidth="1"/>
    <col min="4" max="4" width="46.85546875" bestFit="1" customWidth="1"/>
    <col min="5" max="5" width="11.5703125" bestFit="1" customWidth="1"/>
    <col min="8" max="8" width="38.7109375" bestFit="1" customWidth="1"/>
    <col min="9" max="9" width="11.5703125" bestFit="1" customWidth="1"/>
  </cols>
  <sheetData>
    <row r="1" spans="1:10" s="231" customFormat="1" x14ac:dyDescent="0.25">
      <c r="A1" s="230" t="s">
        <v>126</v>
      </c>
      <c r="D1" s="230" t="s">
        <v>127</v>
      </c>
      <c r="H1" s="230" t="s">
        <v>128</v>
      </c>
    </row>
    <row r="2" spans="1:10" x14ac:dyDescent="0.25">
      <c r="A2" t="s">
        <v>139</v>
      </c>
      <c r="B2" s="232">
        <f>'Colegiatura Tetra 2Q12'!C58</f>
        <v>0</v>
      </c>
      <c r="C2" t="s">
        <v>129</v>
      </c>
      <c r="D2" t="s">
        <v>139</v>
      </c>
      <c r="E2" s="232">
        <f>'Colegiatura Tetra 2Q12'!C28</f>
        <v>0.5</v>
      </c>
      <c r="F2" t="s">
        <v>129</v>
      </c>
      <c r="H2" t="str">
        <f>D2</f>
        <v xml:space="preserve">Con gusto. Ya con beca aplicada de </v>
      </c>
      <c r="I2" s="232">
        <f>'Colegiatura Tetra 2Q12'!C103</f>
        <v>0</v>
      </c>
      <c r="J2" t="s">
        <v>129</v>
      </c>
    </row>
    <row r="4" spans="1:10" x14ac:dyDescent="0.25">
      <c r="A4" t="s">
        <v>5</v>
      </c>
      <c r="D4" t="s">
        <v>5</v>
      </c>
      <c r="H4" t="s">
        <v>5</v>
      </c>
    </row>
    <row r="5" spans="1:10" x14ac:dyDescent="0.25">
      <c r="A5" t="s">
        <v>13</v>
      </c>
      <c r="D5" t="s">
        <v>13</v>
      </c>
      <c r="H5" t="s">
        <v>13</v>
      </c>
    </row>
    <row r="6" spans="1:10" x14ac:dyDescent="0.25">
      <c r="A6" t="s">
        <v>78</v>
      </c>
      <c r="B6" s="233">
        <f>'Colegiatura Tetra 2Q12'!C63</f>
        <v>4125</v>
      </c>
      <c r="D6" t="s">
        <v>78</v>
      </c>
      <c r="E6" s="233">
        <f>'Colegiatura Tetra 2Q12'!C32</f>
        <v>1498.5</v>
      </c>
      <c r="H6" t="s">
        <v>78</v>
      </c>
      <c r="I6" s="233">
        <f>'Colegiatura Tetra 2Q12'!C108</f>
        <v>5700</v>
      </c>
    </row>
    <row r="7" spans="1:10" x14ac:dyDescent="0.25">
      <c r="A7" t="s">
        <v>14</v>
      </c>
      <c r="D7" t="s">
        <v>14</v>
      </c>
      <c r="H7" t="s">
        <v>14</v>
      </c>
    </row>
    <row r="8" spans="1:10" x14ac:dyDescent="0.25">
      <c r="A8" t="s">
        <v>130</v>
      </c>
      <c r="D8" t="s">
        <v>130</v>
      </c>
      <c r="H8" t="s">
        <v>130</v>
      </c>
    </row>
    <row r="10" spans="1:10" x14ac:dyDescent="0.25">
      <c r="A10" t="s">
        <v>131</v>
      </c>
      <c r="D10" t="s">
        <v>131</v>
      </c>
      <c r="H10" t="s">
        <v>131</v>
      </c>
    </row>
    <row r="11" spans="1:10" x14ac:dyDescent="0.25">
      <c r="A11" t="s">
        <v>13</v>
      </c>
      <c r="D11" t="s">
        <v>13</v>
      </c>
      <c r="H11" t="s">
        <v>13</v>
      </c>
    </row>
    <row r="12" spans="1:10" x14ac:dyDescent="0.25">
      <c r="A12" t="s">
        <v>78</v>
      </c>
      <c r="B12" s="233">
        <f>'Colegiatura Tetra 2Q12'!D63</f>
        <v>8250</v>
      </c>
      <c r="D12" t="s">
        <v>78</v>
      </c>
      <c r="E12" s="233">
        <f>'Colegiatura Tetra 2Q12'!D32</f>
        <v>2997</v>
      </c>
      <c r="H12" t="s">
        <v>78</v>
      </c>
      <c r="I12" s="233">
        <f>'Colegiatura Tetra 2Q12'!D108</f>
        <v>11400</v>
      </c>
    </row>
    <row r="13" spans="1:10" x14ac:dyDescent="0.25">
      <c r="A13" t="s">
        <v>132</v>
      </c>
      <c r="D13" t="s">
        <v>132</v>
      </c>
      <c r="H13" t="s">
        <v>132</v>
      </c>
    </row>
    <row r="14" spans="1:10" x14ac:dyDescent="0.25">
      <c r="A14" t="s">
        <v>76</v>
      </c>
      <c r="B14" s="233">
        <f>'Colegiatura Tetra 2Q12'!D66</f>
        <v>2560</v>
      </c>
      <c r="D14" t="s">
        <v>76</v>
      </c>
      <c r="E14" s="233">
        <f>'Colegiatura Tetra 2Q12'!D35</f>
        <v>930</v>
      </c>
      <c r="H14" t="s">
        <v>76</v>
      </c>
      <c r="I14" s="233">
        <f>'Colegiatura Tetra 2Q12'!D111</f>
        <v>3538</v>
      </c>
    </row>
    <row r="15" spans="1:10" x14ac:dyDescent="0.25">
      <c r="A15" t="s">
        <v>122</v>
      </c>
      <c r="B15" s="233">
        <f>'Colegiatura Tetra 2Q12'!D67</f>
        <v>1992</v>
      </c>
      <c r="D15" t="s">
        <v>122</v>
      </c>
      <c r="E15" s="233">
        <f>'Colegiatura Tetra 2Q12'!D36</f>
        <v>724</v>
      </c>
      <c r="H15" t="s">
        <v>122</v>
      </c>
      <c r="I15" s="233">
        <f>'Colegiatura Tetra 2Q12'!D112</f>
        <v>2752</v>
      </c>
    </row>
    <row r="16" spans="1:10" x14ac:dyDescent="0.25">
      <c r="A16" t="s">
        <v>77</v>
      </c>
      <c r="B16" s="233">
        <f>'Colegiatura Tetra 2Q12'!D68</f>
        <v>1992</v>
      </c>
      <c r="D16" t="s">
        <v>77</v>
      </c>
      <c r="E16" s="233">
        <f>'Colegiatura Tetra 2Q12'!D37</f>
        <v>724</v>
      </c>
      <c r="H16" t="s">
        <v>77</v>
      </c>
      <c r="I16" s="233">
        <f>'Colegiatura Tetra 2Q12'!D113</f>
        <v>2752</v>
      </c>
    </row>
    <row r="17" spans="1:9" x14ac:dyDescent="0.25">
      <c r="A17" t="s">
        <v>121</v>
      </c>
      <c r="B17" s="233">
        <f>'Colegiatura Tetra 2Q12'!D69</f>
        <v>1992</v>
      </c>
      <c r="D17" t="s">
        <v>121</v>
      </c>
      <c r="E17" s="233">
        <f>'Colegiatura Tetra 2Q12'!D38</f>
        <v>724</v>
      </c>
      <c r="H17" t="s">
        <v>121</v>
      </c>
      <c r="I17" s="233">
        <f>'Colegiatura Tetra 2Q12'!D114</f>
        <v>2752</v>
      </c>
    </row>
    <row r="19" spans="1:9" x14ac:dyDescent="0.25">
      <c r="A19" t="s">
        <v>133</v>
      </c>
      <c r="D19" t="s">
        <v>133</v>
      </c>
      <c r="H19" t="s">
        <v>133</v>
      </c>
    </row>
    <row r="20" spans="1:9" x14ac:dyDescent="0.25">
      <c r="A20" t="s">
        <v>13</v>
      </c>
      <c r="D20" t="s">
        <v>13</v>
      </c>
      <c r="H20" t="s">
        <v>13</v>
      </c>
    </row>
    <row r="21" spans="1:9" x14ac:dyDescent="0.25">
      <c r="A21" t="s">
        <v>78</v>
      </c>
      <c r="B21" s="233">
        <f>'Colegiatura Tetra 2Q12'!E63</f>
        <v>12375</v>
      </c>
      <c r="D21" t="s">
        <v>78</v>
      </c>
      <c r="E21" s="233">
        <f>'Colegiatura Tetra 2Q12'!E32</f>
        <v>4495.5</v>
      </c>
      <c r="H21" t="s">
        <v>78</v>
      </c>
      <c r="I21" s="233">
        <f>'Colegiatura Tetra 2Q12'!E108</f>
        <v>17100</v>
      </c>
    </row>
    <row r="22" spans="1:9" x14ac:dyDescent="0.25">
      <c r="A22" t="s">
        <v>132</v>
      </c>
      <c r="D22" t="s">
        <v>132</v>
      </c>
      <c r="H22" t="s">
        <v>132</v>
      </c>
    </row>
    <row r="23" spans="1:9" x14ac:dyDescent="0.25">
      <c r="A23" t="s">
        <v>76</v>
      </c>
      <c r="B23" s="233">
        <f>'Colegiatura Tetra 2Q12'!E66</f>
        <v>3840</v>
      </c>
      <c r="D23" t="s">
        <v>76</v>
      </c>
      <c r="E23" s="233">
        <f>'Colegiatura Tetra 2Q12'!E35</f>
        <v>1395</v>
      </c>
      <c r="H23" t="s">
        <v>76</v>
      </c>
      <c r="I23" s="233">
        <f>'Colegiatura Tetra 2Q12'!E111</f>
        <v>5307</v>
      </c>
    </row>
    <row r="24" spans="1:9" x14ac:dyDescent="0.25">
      <c r="A24" t="s">
        <v>122</v>
      </c>
      <c r="B24" s="233">
        <f>'Colegiatura Tetra 2Q12'!E67</f>
        <v>2988</v>
      </c>
      <c r="D24" t="s">
        <v>122</v>
      </c>
      <c r="E24" s="233">
        <f>'Colegiatura Tetra 2Q12'!E36</f>
        <v>1086</v>
      </c>
      <c r="H24" t="s">
        <v>122</v>
      </c>
      <c r="I24" s="233">
        <f>'Colegiatura Tetra 2Q12'!E112</f>
        <v>4128</v>
      </c>
    </row>
    <row r="25" spans="1:9" x14ac:dyDescent="0.25">
      <c r="A25" t="s">
        <v>77</v>
      </c>
      <c r="B25" s="233">
        <f>'Colegiatura Tetra 2Q12'!E68</f>
        <v>2988</v>
      </c>
      <c r="D25" t="s">
        <v>77</v>
      </c>
      <c r="E25" s="233">
        <f>'Colegiatura Tetra 2Q12'!E37</f>
        <v>1086</v>
      </c>
      <c r="H25" t="s">
        <v>77</v>
      </c>
      <c r="I25" s="233">
        <f>'Colegiatura Tetra 2Q12'!E113</f>
        <v>4128</v>
      </c>
    </row>
    <row r="26" spans="1:9" x14ac:dyDescent="0.25">
      <c r="A26" t="s">
        <v>121</v>
      </c>
      <c r="B26" s="233">
        <f>'Colegiatura Tetra 2Q12'!E69</f>
        <v>2988</v>
      </c>
      <c r="D26" t="s">
        <v>121</v>
      </c>
      <c r="E26" s="233">
        <f>'Colegiatura Tetra 2Q12'!E38</f>
        <v>1086</v>
      </c>
      <c r="H26" t="s">
        <v>121</v>
      </c>
      <c r="I26" s="233">
        <f>'Colegiatura Tetra 2Q12'!E114</f>
        <v>4128</v>
      </c>
    </row>
    <row r="28" spans="1:9" x14ac:dyDescent="0.25">
      <c r="A28" t="s">
        <v>134</v>
      </c>
      <c r="D28" t="s">
        <v>134</v>
      </c>
    </row>
    <row r="29" spans="1:9" x14ac:dyDescent="0.25">
      <c r="A29" t="s">
        <v>13</v>
      </c>
      <c r="D29" t="s">
        <v>13</v>
      </c>
    </row>
    <row r="30" spans="1:9" x14ac:dyDescent="0.25">
      <c r="A30" t="s">
        <v>78</v>
      </c>
      <c r="B30" s="233">
        <f>'Colegiatura Tetra 2Q12'!F63</f>
        <v>16500</v>
      </c>
      <c r="D30" t="s">
        <v>78</v>
      </c>
      <c r="E30" s="233">
        <f>'Colegiatura Tetra 2Q12'!F32</f>
        <v>5994</v>
      </c>
    </row>
    <row r="31" spans="1:9" x14ac:dyDescent="0.25">
      <c r="A31" t="s">
        <v>132</v>
      </c>
      <c r="D31" t="s">
        <v>132</v>
      </c>
    </row>
    <row r="32" spans="1:9" x14ac:dyDescent="0.25">
      <c r="A32" t="s">
        <v>76</v>
      </c>
      <c r="B32" s="233">
        <f>'Colegiatura Tetra 2Q12'!F66</f>
        <v>5120</v>
      </c>
      <c r="D32" t="s">
        <v>76</v>
      </c>
      <c r="E32" s="233">
        <f>'Colegiatura Tetra 2Q12'!F35</f>
        <v>1860</v>
      </c>
    </row>
    <row r="33" spans="1:5" x14ac:dyDescent="0.25">
      <c r="A33" t="s">
        <v>122</v>
      </c>
      <c r="B33" s="233">
        <f>'Colegiatura Tetra 2Q12'!F67</f>
        <v>3984</v>
      </c>
      <c r="D33" t="s">
        <v>122</v>
      </c>
      <c r="E33" s="233">
        <f>'Colegiatura Tetra 2Q12'!F36</f>
        <v>1448</v>
      </c>
    </row>
    <row r="34" spans="1:5" x14ac:dyDescent="0.25">
      <c r="A34" t="s">
        <v>77</v>
      </c>
      <c r="B34" s="233">
        <f>'Colegiatura Tetra 2Q12'!F68</f>
        <v>3984</v>
      </c>
      <c r="D34" t="s">
        <v>77</v>
      </c>
      <c r="E34" s="233">
        <f>'Colegiatura Tetra 2Q12'!F37</f>
        <v>1448</v>
      </c>
    </row>
    <row r="35" spans="1:5" x14ac:dyDescent="0.25">
      <c r="A35" t="s">
        <v>121</v>
      </c>
      <c r="B35" s="233">
        <f>'Colegiatura Tetra 2Q12'!F69</f>
        <v>3984</v>
      </c>
      <c r="D35" t="s">
        <v>121</v>
      </c>
      <c r="E35" s="233">
        <f>'Colegiatura Tetra 2Q12'!F38</f>
        <v>1448</v>
      </c>
    </row>
    <row r="37" spans="1:5" x14ac:dyDescent="0.25">
      <c r="A37" t="s">
        <v>135</v>
      </c>
      <c r="D37" t="s">
        <v>135</v>
      </c>
    </row>
    <row r="38" spans="1:5" x14ac:dyDescent="0.25">
      <c r="A38" t="s">
        <v>13</v>
      </c>
      <c r="D38" t="s">
        <v>13</v>
      </c>
    </row>
    <row r="39" spans="1:5" x14ac:dyDescent="0.25">
      <c r="A39" t="s">
        <v>78</v>
      </c>
      <c r="B39" s="233">
        <f>'Colegiatura Tetra 2Q12'!G63</f>
        <v>20625</v>
      </c>
      <c r="D39" t="s">
        <v>78</v>
      </c>
      <c r="E39" s="233">
        <f>'Colegiatura Tetra 2Q12'!G32</f>
        <v>7492.5</v>
      </c>
    </row>
    <row r="40" spans="1:5" x14ac:dyDescent="0.25">
      <c r="A40" t="s">
        <v>132</v>
      </c>
      <c r="B40" s="233"/>
      <c r="D40" t="s">
        <v>132</v>
      </c>
      <c r="E40" s="233"/>
    </row>
    <row r="41" spans="1:5" x14ac:dyDescent="0.25">
      <c r="A41" t="s">
        <v>76</v>
      </c>
      <c r="B41" s="233">
        <f>'Colegiatura Tetra 2Q12'!G66</f>
        <v>6400</v>
      </c>
      <c r="D41" t="s">
        <v>76</v>
      </c>
      <c r="E41" s="233">
        <f>'Colegiatura Tetra 2Q12'!G35</f>
        <v>2325</v>
      </c>
    </row>
    <row r="42" spans="1:5" x14ac:dyDescent="0.25">
      <c r="A42" t="s">
        <v>122</v>
      </c>
      <c r="B42" s="233">
        <f>'Colegiatura Tetra 2Q12'!G67</f>
        <v>4980</v>
      </c>
      <c r="D42" t="s">
        <v>122</v>
      </c>
      <c r="E42" s="233">
        <f>'Colegiatura Tetra 2Q12'!G36</f>
        <v>1810</v>
      </c>
    </row>
    <row r="43" spans="1:5" x14ac:dyDescent="0.25">
      <c r="A43" t="s">
        <v>77</v>
      </c>
      <c r="B43" s="233">
        <f>'Colegiatura Tetra 2Q12'!G68</f>
        <v>4980</v>
      </c>
      <c r="D43" t="s">
        <v>77</v>
      </c>
      <c r="E43" s="233">
        <f>'Colegiatura Tetra 2Q12'!G37</f>
        <v>1810</v>
      </c>
    </row>
    <row r="44" spans="1:5" x14ac:dyDescent="0.25">
      <c r="A44" t="s">
        <v>121</v>
      </c>
      <c r="B44" s="233">
        <f>'Colegiatura Tetra 2Q12'!G69</f>
        <v>4980</v>
      </c>
      <c r="D44" t="s">
        <v>121</v>
      </c>
      <c r="E44" s="233">
        <f>'Colegiatura Tetra 2Q12'!G38</f>
        <v>1810</v>
      </c>
    </row>
    <row r="46" spans="1:5" x14ac:dyDescent="0.25">
      <c r="A46" t="s">
        <v>136</v>
      </c>
      <c r="D46" t="s">
        <v>136</v>
      </c>
    </row>
    <row r="47" spans="1:5" x14ac:dyDescent="0.25">
      <c r="A47" t="s">
        <v>13</v>
      </c>
      <c r="D47" t="s">
        <v>13</v>
      </c>
    </row>
    <row r="48" spans="1:5" x14ac:dyDescent="0.25">
      <c r="A48" t="s">
        <v>78</v>
      </c>
      <c r="B48" s="233">
        <f>'Colegiatura Tetra 2Q12'!H63</f>
        <v>24750</v>
      </c>
      <c r="D48" t="s">
        <v>78</v>
      </c>
      <c r="E48" s="233">
        <f>'Colegiatura Tetra 2Q12'!H32</f>
        <v>8991</v>
      </c>
    </row>
    <row r="49" spans="1:5" x14ac:dyDescent="0.25">
      <c r="A49" t="s">
        <v>132</v>
      </c>
      <c r="D49" t="s">
        <v>132</v>
      </c>
    </row>
    <row r="50" spans="1:5" x14ac:dyDescent="0.25">
      <c r="A50" t="s">
        <v>76</v>
      </c>
      <c r="B50" s="233">
        <f>'Colegiatura Tetra 2Q12'!H66</f>
        <v>7680</v>
      </c>
      <c r="D50" t="s">
        <v>76</v>
      </c>
      <c r="E50" s="233">
        <f>'Colegiatura Tetra 2Q12'!H35</f>
        <v>2790</v>
      </c>
    </row>
    <row r="51" spans="1:5" x14ac:dyDescent="0.25">
      <c r="A51" t="s">
        <v>122</v>
      </c>
      <c r="B51" s="233">
        <f>'Colegiatura Tetra 2Q12'!H67</f>
        <v>5976</v>
      </c>
      <c r="D51" t="s">
        <v>122</v>
      </c>
      <c r="E51" s="233">
        <f>'Colegiatura Tetra 2Q12'!H36</f>
        <v>2172</v>
      </c>
    </row>
    <row r="52" spans="1:5" x14ac:dyDescent="0.25">
      <c r="A52" t="s">
        <v>77</v>
      </c>
      <c r="B52" s="233">
        <f>'Colegiatura Tetra 2Q12'!H68</f>
        <v>5976</v>
      </c>
      <c r="D52" t="s">
        <v>77</v>
      </c>
      <c r="E52" s="233">
        <f>'Colegiatura Tetra 2Q12'!H37</f>
        <v>2172</v>
      </c>
    </row>
    <row r="53" spans="1:5" x14ac:dyDescent="0.25">
      <c r="A53" t="s">
        <v>121</v>
      </c>
      <c r="B53" s="233">
        <f>'Colegiatura Tetra 2Q12'!H69</f>
        <v>5976</v>
      </c>
      <c r="D53" t="s">
        <v>121</v>
      </c>
      <c r="E53" s="233">
        <f>'Colegiatura Tetra 2Q12'!H38</f>
        <v>2172</v>
      </c>
    </row>
    <row r="55" spans="1:5" x14ac:dyDescent="0.25">
      <c r="A55" t="s">
        <v>137</v>
      </c>
      <c r="D55" t="s">
        <v>137</v>
      </c>
    </row>
    <row r="56" spans="1:5" x14ac:dyDescent="0.25">
      <c r="A56" t="s">
        <v>13</v>
      </c>
      <c r="D56" t="s">
        <v>13</v>
      </c>
    </row>
    <row r="57" spans="1:5" x14ac:dyDescent="0.25">
      <c r="A57" t="s">
        <v>78</v>
      </c>
      <c r="B57" s="233">
        <f>'Colegiatura Tetra 2Q12'!I63</f>
        <v>28875</v>
      </c>
      <c r="D57" t="s">
        <v>78</v>
      </c>
      <c r="E57" s="233">
        <f>'Colegiatura Tetra 2Q12'!I32</f>
        <v>8991</v>
      </c>
    </row>
    <row r="58" spans="1:5" x14ac:dyDescent="0.25">
      <c r="A58" t="s">
        <v>132</v>
      </c>
      <c r="D58" t="s">
        <v>132</v>
      </c>
    </row>
    <row r="59" spans="1:5" x14ac:dyDescent="0.25">
      <c r="A59" t="s">
        <v>76</v>
      </c>
      <c r="B59" s="233">
        <f>'Colegiatura Tetra 2Q12'!I66</f>
        <v>8960</v>
      </c>
      <c r="D59" t="s">
        <v>76</v>
      </c>
      <c r="E59" s="233">
        <f>'Colegiatura Tetra 2Q12'!I35</f>
        <v>2790</v>
      </c>
    </row>
    <row r="60" spans="1:5" x14ac:dyDescent="0.25">
      <c r="A60" t="s">
        <v>122</v>
      </c>
      <c r="B60" s="233">
        <f>'Colegiatura Tetra 2Q12'!I67</f>
        <v>6972</v>
      </c>
      <c r="D60" t="s">
        <v>122</v>
      </c>
      <c r="E60" s="233">
        <f>'Colegiatura Tetra 2Q12'!I36</f>
        <v>2172</v>
      </c>
    </row>
    <row r="61" spans="1:5" x14ac:dyDescent="0.25">
      <c r="A61" t="s">
        <v>77</v>
      </c>
      <c r="B61" s="233">
        <f>'Colegiatura Tetra 2Q12'!I68</f>
        <v>6972</v>
      </c>
      <c r="D61" t="s">
        <v>77</v>
      </c>
      <c r="E61" s="233">
        <f>'Colegiatura Tetra 2Q12'!I37</f>
        <v>2172</v>
      </c>
    </row>
    <row r="62" spans="1:5" x14ac:dyDescent="0.25">
      <c r="A62" t="s">
        <v>121</v>
      </c>
      <c r="B62" s="233">
        <f>'Colegiatura Tetra 2Q12'!I69</f>
        <v>6972</v>
      </c>
      <c r="D62" t="s">
        <v>121</v>
      </c>
      <c r="E62" s="233">
        <f>'Colegiatura Tetra 2Q12'!I38</f>
        <v>2172</v>
      </c>
    </row>
    <row r="64" spans="1:5" x14ac:dyDescent="0.25">
      <c r="D64" t="s">
        <v>138</v>
      </c>
    </row>
    <row r="65" spans="4:5" x14ac:dyDescent="0.25">
      <c r="D65" t="s">
        <v>13</v>
      </c>
    </row>
    <row r="66" spans="4:5" x14ac:dyDescent="0.25">
      <c r="D66" t="s">
        <v>78</v>
      </c>
      <c r="E66" s="233">
        <f>'Colegiatura Tetra 2Q12'!J32</f>
        <v>10489.5</v>
      </c>
    </row>
    <row r="67" spans="4:5" x14ac:dyDescent="0.25">
      <c r="D67" t="s">
        <v>132</v>
      </c>
    </row>
    <row r="68" spans="4:5" x14ac:dyDescent="0.25">
      <c r="D68" t="s">
        <v>76</v>
      </c>
      <c r="E68" s="233">
        <f>'Colegiatura Tetra 2Q12'!J35</f>
        <v>3255</v>
      </c>
    </row>
    <row r="69" spans="4:5" x14ac:dyDescent="0.25">
      <c r="D69" t="s">
        <v>122</v>
      </c>
      <c r="E69" s="233">
        <f>'Colegiatura Tetra 2Q12'!J36</f>
        <v>2534</v>
      </c>
    </row>
    <row r="70" spans="4:5" x14ac:dyDescent="0.25">
      <c r="D70" t="s">
        <v>77</v>
      </c>
      <c r="E70" s="233">
        <f>'Colegiatura Tetra 2Q12'!J37</f>
        <v>2534</v>
      </c>
    </row>
    <row r="71" spans="4:5" x14ac:dyDescent="0.25">
      <c r="D71" t="s">
        <v>121</v>
      </c>
      <c r="E71" s="233">
        <f>'Colegiatura Tetra 2Q12'!J38</f>
        <v>2534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N374"/>
  <sheetViews>
    <sheetView topLeftCell="A26" workbookViewId="0">
      <selection activeCell="C39" sqref="C39"/>
    </sheetView>
  </sheetViews>
  <sheetFormatPr defaultRowHeight="15" x14ac:dyDescent="0.25"/>
  <cols>
    <col min="1" max="1" width="30.5703125" style="107" customWidth="1"/>
    <col min="2" max="4" width="16.28515625" style="107" customWidth="1"/>
    <col min="5" max="5" width="16.28515625" style="108" customWidth="1"/>
    <col min="6" max="6" width="16.28515625" style="109" customWidth="1"/>
    <col min="7" max="7" width="16.28515625" style="110" customWidth="1"/>
    <col min="8" max="8" width="17.5703125" style="110" bestFit="1" customWidth="1"/>
    <col min="9" max="9" width="9.140625" style="107"/>
    <col min="10" max="10" width="12.5703125" style="122" hidden="1" customWidth="1"/>
    <col min="11" max="11" width="37" style="122" hidden="1" customWidth="1"/>
    <col min="12" max="12" width="10.85546875" style="122" hidden="1" customWidth="1"/>
    <col min="13" max="14" width="9.140625" style="107" hidden="1" customWidth="1"/>
    <col min="15" max="16384" width="9.140625" style="107"/>
  </cols>
  <sheetData>
    <row r="1" spans="1:13" x14ac:dyDescent="0.25">
      <c r="A1" s="275" t="s">
        <v>60</v>
      </c>
      <c r="B1" s="275"/>
      <c r="C1" s="275"/>
      <c r="D1" s="275"/>
      <c r="E1" s="275"/>
      <c r="F1" s="275"/>
      <c r="G1" s="275"/>
      <c r="H1" s="275"/>
      <c r="I1" s="161"/>
      <c r="J1" s="160"/>
      <c r="K1" s="160" t="s">
        <v>63</v>
      </c>
      <c r="L1" s="160"/>
    </row>
    <row r="2" spans="1:13" x14ac:dyDescent="0.25">
      <c r="A2" s="152"/>
      <c r="B2" s="152"/>
      <c r="C2" s="152"/>
      <c r="D2" s="152"/>
      <c r="E2" s="152"/>
      <c r="F2" s="152"/>
      <c r="G2" s="152"/>
      <c r="H2" s="152"/>
      <c r="J2" s="148"/>
      <c r="K2" s="148" t="s">
        <v>72</v>
      </c>
      <c r="L2" s="148"/>
    </row>
    <row r="3" spans="1:13" ht="18.75" x14ac:dyDescent="0.25">
      <c r="A3" s="273" t="s">
        <v>55</v>
      </c>
      <c r="B3" s="273"/>
      <c r="C3" s="273"/>
      <c r="D3" s="273"/>
      <c r="E3" s="273"/>
      <c r="F3" s="273"/>
      <c r="G3" s="273"/>
      <c r="H3" s="273"/>
    </row>
    <row r="4" spans="1:13" ht="45" x14ac:dyDescent="0.25">
      <c r="A4" s="274" t="s">
        <v>82</v>
      </c>
      <c r="B4" s="274"/>
      <c r="C4" s="274"/>
      <c r="D4" s="274"/>
      <c r="E4" s="274"/>
      <c r="F4" s="274"/>
      <c r="G4" s="274"/>
      <c r="H4" s="274"/>
      <c r="J4" s="113" t="s">
        <v>57</v>
      </c>
      <c r="K4" s="113" t="s">
        <v>58</v>
      </c>
      <c r="L4" s="113" t="s">
        <v>59</v>
      </c>
    </row>
    <row r="5" spans="1:13" ht="18.75" x14ac:dyDescent="0.25">
      <c r="A5" s="195"/>
      <c r="B5" s="195"/>
      <c r="C5" s="195"/>
      <c r="D5" s="195"/>
      <c r="E5" s="195"/>
      <c r="F5" s="195"/>
      <c r="G5" s="195"/>
      <c r="H5" s="195"/>
      <c r="J5" s="122">
        <v>0</v>
      </c>
      <c r="K5" s="133">
        <v>0.9</v>
      </c>
      <c r="L5" s="133">
        <v>0.9</v>
      </c>
      <c r="M5" s="107">
        <v>0</v>
      </c>
    </row>
    <row r="6" spans="1:13" ht="18.75" x14ac:dyDescent="0.3">
      <c r="A6" s="116" t="s">
        <v>66</v>
      </c>
      <c r="B6" s="117" t="s">
        <v>67</v>
      </c>
      <c r="C6" s="118"/>
      <c r="D6" s="118"/>
      <c r="E6" s="119"/>
      <c r="F6" s="120"/>
      <c r="G6" s="121"/>
      <c r="H6" s="121"/>
      <c r="J6" s="122">
        <v>1</v>
      </c>
      <c r="K6" s="133">
        <v>0.59</v>
      </c>
      <c r="L6" s="133">
        <v>0.9</v>
      </c>
      <c r="M6" s="107">
        <v>1</v>
      </c>
    </row>
    <row r="7" spans="1:13" x14ac:dyDescent="0.25">
      <c r="A7" s="111"/>
      <c r="J7" s="122">
        <v>2</v>
      </c>
      <c r="K7" s="133">
        <v>0.56000000000000005</v>
      </c>
      <c r="L7" s="133">
        <v>0.9</v>
      </c>
      <c r="M7" s="107">
        <v>2</v>
      </c>
    </row>
    <row r="8" spans="1:13" x14ac:dyDescent="0.25">
      <c r="A8" s="145" t="s">
        <v>123</v>
      </c>
      <c r="B8" s="146"/>
      <c r="C8" s="146"/>
      <c r="D8" s="146"/>
      <c r="E8" s="147"/>
      <c r="J8" s="122">
        <v>3</v>
      </c>
      <c r="K8" s="133">
        <v>0.53</v>
      </c>
      <c r="L8" s="133">
        <v>0.9</v>
      </c>
      <c r="M8" s="107">
        <v>3</v>
      </c>
    </row>
    <row r="9" spans="1:13" x14ac:dyDescent="0.25">
      <c r="A9" s="144" t="s">
        <v>124</v>
      </c>
      <c r="B9" s="146"/>
      <c r="C9" s="146"/>
      <c r="D9" s="146"/>
      <c r="E9" s="147"/>
      <c r="J9" s="122">
        <v>4</v>
      </c>
      <c r="K9" s="133">
        <v>0.5</v>
      </c>
      <c r="L9" s="133">
        <v>0.9</v>
      </c>
      <c r="M9" s="107">
        <v>4</v>
      </c>
    </row>
    <row r="10" spans="1:13" x14ac:dyDescent="0.25">
      <c r="A10" s="143"/>
      <c r="J10" s="122">
        <v>5</v>
      </c>
      <c r="K10" s="133">
        <v>0.47</v>
      </c>
      <c r="L10" s="133">
        <v>0.9</v>
      </c>
      <c r="M10" s="107">
        <v>5</v>
      </c>
    </row>
    <row r="11" spans="1:13" ht="15.75" thickBot="1" x14ac:dyDescent="0.3">
      <c r="A11" s="111" t="s">
        <v>64</v>
      </c>
      <c r="B11" s="112">
        <v>2997</v>
      </c>
      <c r="J11" s="122">
        <v>6</v>
      </c>
      <c r="K11" s="133">
        <v>0.44</v>
      </c>
      <c r="L11" s="133">
        <v>0.9</v>
      </c>
      <c r="M11" s="107">
        <v>6</v>
      </c>
    </row>
    <row r="12" spans="1:13" ht="15.75" thickBot="1" x14ac:dyDescent="0.3">
      <c r="A12" s="111" t="s">
        <v>49</v>
      </c>
      <c r="B12" s="134">
        <v>0</v>
      </c>
      <c r="J12" s="122">
        <v>7</v>
      </c>
      <c r="K12" s="133">
        <v>0.41</v>
      </c>
      <c r="L12" s="133">
        <v>0.9</v>
      </c>
      <c r="M12" s="107">
        <v>7</v>
      </c>
    </row>
    <row r="13" spans="1:13" ht="18.75" x14ac:dyDescent="0.25">
      <c r="A13" s="167" t="s">
        <v>65</v>
      </c>
      <c r="B13" s="168">
        <f>IF(B12=0,B11,(B11*(1-B12)))</f>
        <v>2997</v>
      </c>
      <c r="C13" s="195"/>
      <c r="D13" s="195"/>
      <c r="E13" s="195"/>
      <c r="F13" s="195"/>
      <c r="G13" s="195"/>
      <c r="H13" s="195"/>
      <c r="J13" s="122">
        <v>8</v>
      </c>
      <c r="K13" s="133">
        <v>0.38</v>
      </c>
      <c r="L13" s="133">
        <v>0.8</v>
      </c>
    </row>
    <row r="14" spans="1:13" ht="65.25" thickBot="1" x14ac:dyDescent="0.3">
      <c r="B14" s="135" t="s">
        <v>45</v>
      </c>
      <c r="C14" s="135" t="s">
        <v>46</v>
      </c>
      <c r="D14" s="135" t="s">
        <v>54</v>
      </c>
      <c r="E14" s="136" t="s">
        <v>47</v>
      </c>
      <c r="F14" s="137" t="s">
        <v>48</v>
      </c>
      <c r="G14" s="138" t="s">
        <v>51</v>
      </c>
      <c r="H14" s="138" t="s">
        <v>52</v>
      </c>
      <c r="J14" s="122">
        <v>9</v>
      </c>
      <c r="K14" s="133">
        <v>0.35</v>
      </c>
      <c r="L14" s="133">
        <v>0.8</v>
      </c>
    </row>
    <row r="15" spans="1:13" ht="60.75" thickBot="1" x14ac:dyDescent="0.3">
      <c r="B15" s="156"/>
      <c r="C15" s="162"/>
      <c r="D15" s="158">
        <v>40917</v>
      </c>
      <c r="E15" s="154" t="str">
        <f>IF(C15=$A$5,"Capturar fecha de baja",IF(C15&lt;D15,0,((C15-D15)+1)))</f>
        <v>Capturar fecha de baja</v>
      </c>
      <c r="F15" s="155" t="str">
        <f>IF(B15=0,$K$2,IF(E15=$K$1,$K$1,VLOOKUP(E15,J:K,2,FALSE)))</f>
        <v>Capturar cantidad de materias a dar de baja</v>
      </c>
      <c r="G15" s="159">
        <f>IF(F15=$K$2,$B$5,IF(F15=$K$1,$B$5,(($B$11*B15)*F15)*(1-$B$12)))</f>
        <v>0</v>
      </c>
      <c r="H15" s="159">
        <f>IF(G15=0,(B15*B13),((B15*B13)*(1-F15)))</f>
        <v>0</v>
      </c>
      <c r="J15" s="122">
        <v>10</v>
      </c>
      <c r="K15" s="133">
        <v>0.32</v>
      </c>
      <c r="L15" s="133">
        <v>0.8</v>
      </c>
    </row>
    <row r="16" spans="1:13" ht="15.75" thickBot="1" x14ac:dyDescent="0.3">
      <c r="A16" s="169" t="s">
        <v>50</v>
      </c>
      <c r="B16" s="131">
        <f>SUM(B15:B15)</f>
        <v>0</v>
      </c>
      <c r="C16" s="127"/>
      <c r="D16" s="128"/>
      <c r="E16" s="129"/>
      <c r="F16" s="130"/>
      <c r="G16" s="140">
        <f>SUM(G15:G15)</f>
        <v>0</v>
      </c>
      <c r="H16" s="141">
        <f>SUM(H15:H15)</f>
        <v>0</v>
      </c>
      <c r="J16" s="122">
        <v>11</v>
      </c>
      <c r="K16" s="133">
        <v>0.28999999999999998</v>
      </c>
      <c r="L16" s="133">
        <v>0.8</v>
      </c>
    </row>
    <row r="17" spans="1:12" ht="18.75" x14ac:dyDescent="0.25">
      <c r="A17" s="195"/>
      <c r="B17" s="195"/>
      <c r="C17" s="195"/>
      <c r="D17" s="195"/>
      <c r="E17" s="195"/>
      <c r="F17" s="195"/>
      <c r="G17" s="195"/>
      <c r="H17" s="195"/>
      <c r="J17" s="122">
        <v>12</v>
      </c>
      <c r="K17" s="133">
        <v>0.26</v>
      </c>
      <c r="L17" s="133">
        <v>0.8</v>
      </c>
    </row>
    <row r="18" spans="1:12" ht="18.75" x14ac:dyDescent="0.3">
      <c r="A18" s="116" t="s">
        <v>66</v>
      </c>
      <c r="B18" s="117" t="s">
        <v>68</v>
      </c>
      <c r="C18" s="118"/>
      <c r="D18" s="118"/>
      <c r="E18" s="119"/>
      <c r="F18" s="120"/>
      <c r="G18" s="121"/>
      <c r="H18" s="121"/>
      <c r="J18" s="122">
        <v>13</v>
      </c>
      <c r="K18" s="133">
        <v>0.23</v>
      </c>
      <c r="L18" s="133">
        <v>0.8</v>
      </c>
    </row>
    <row r="19" spans="1:12" ht="15.75" thickBot="1" x14ac:dyDescent="0.3">
      <c r="A19" s="111" t="s">
        <v>53</v>
      </c>
      <c r="B19" s="112">
        <v>3102</v>
      </c>
      <c r="J19" s="122">
        <v>14</v>
      </c>
      <c r="K19" s="133">
        <v>0.2</v>
      </c>
      <c r="L19" s="133">
        <v>0.8</v>
      </c>
    </row>
    <row r="20" spans="1:12" ht="15.75" thickBot="1" x14ac:dyDescent="0.3">
      <c r="A20" s="111" t="s">
        <v>49</v>
      </c>
      <c r="B20" s="134"/>
      <c r="J20" s="122">
        <v>15</v>
      </c>
      <c r="K20" s="133">
        <v>0.17</v>
      </c>
      <c r="L20" s="133">
        <v>0.7</v>
      </c>
    </row>
    <row r="21" spans="1:12" ht="18.75" x14ac:dyDescent="0.25">
      <c r="A21" s="167" t="s">
        <v>65</v>
      </c>
      <c r="B21" s="168">
        <f>IF(B20=0,B19,(B19*(1-B20)))</f>
        <v>3102</v>
      </c>
      <c r="C21" s="195"/>
      <c r="D21" s="195"/>
      <c r="E21" s="195"/>
      <c r="F21" s="195"/>
      <c r="G21" s="195"/>
      <c r="H21" s="195"/>
      <c r="J21" s="122">
        <v>16</v>
      </c>
      <c r="K21" s="133">
        <v>0.14000000000000001</v>
      </c>
      <c r="L21" s="133">
        <v>0.7</v>
      </c>
    </row>
    <row r="22" spans="1:12" ht="65.25" thickBot="1" x14ac:dyDescent="0.3">
      <c r="B22" s="135" t="s">
        <v>45</v>
      </c>
      <c r="C22" s="135" t="s">
        <v>46</v>
      </c>
      <c r="D22" s="135" t="s">
        <v>54</v>
      </c>
      <c r="E22" s="136" t="s">
        <v>47</v>
      </c>
      <c r="F22" s="137" t="s">
        <v>48</v>
      </c>
      <c r="G22" s="138" t="s">
        <v>51</v>
      </c>
      <c r="H22" s="138" t="s">
        <v>52</v>
      </c>
      <c r="J22" s="122">
        <v>17</v>
      </c>
      <c r="K22" s="133">
        <v>0.11</v>
      </c>
      <c r="L22" s="133">
        <v>0.7</v>
      </c>
    </row>
    <row r="23" spans="1:12" ht="60.75" thickBot="1" x14ac:dyDescent="0.3">
      <c r="B23" s="156"/>
      <c r="C23" s="157"/>
      <c r="D23" s="158">
        <v>40917</v>
      </c>
      <c r="E23" s="154" t="str">
        <f>IF(C23=$A$5,"Capturar fecha de baja",IF(C23&lt;D23,0,((C23-D23)+1)))</f>
        <v>Capturar fecha de baja</v>
      </c>
      <c r="F23" s="155" t="str">
        <f>IF(B23=0,$K$2,IF(E23=$K$1,$K$1,VLOOKUP(E23,J:K,2,FALSE)))</f>
        <v>Capturar cantidad de materias a dar de baja</v>
      </c>
      <c r="G23" s="159">
        <f>IF(F23=$K$2,$B$5,IF(F23=$K$1,$B$5,(($B$19*B23)*F23)*(1-$B$20)))</f>
        <v>0</v>
      </c>
      <c r="H23" s="159">
        <f>IF(G23=0,(B23*B21),((B23*B21)*(1-F23)))</f>
        <v>0</v>
      </c>
      <c r="J23" s="122">
        <v>18</v>
      </c>
      <c r="K23" s="133">
        <v>0.08</v>
      </c>
      <c r="L23" s="133">
        <v>0.7</v>
      </c>
    </row>
    <row r="24" spans="1:12" ht="15.75" thickBot="1" x14ac:dyDescent="0.3">
      <c r="A24" s="169" t="s">
        <v>50</v>
      </c>
      <c r="B24" s="131">
        <f>SUM(B23:B23)</f>
        <v>0</v>
      </c>
      <c r="C24" s="127"/>
      <c r="D24" s="128"/>
      <c r="E24" s="129"/>
      <c r="F24" s="130"/>
      <c r="G24" s="141">
        <f>SUM(G23:G23)</f>
        <v>0</v>
      </c>
      <c r="H24" s="141">
        <f>SUM(H23:H23)</f>
        <v>0</v>
      </c>
      <c r="J24" s="122">
        <v>19</v>
      </c>
      <c r="K24" s="133">
        <v>0.05</v>
      </c>
      <c r="L24" s="133">
        <v>0.7</v>
      </c>
    </row>
    <row r="25" spans="1:12" ht="18.75" x14ac:dyDescent="0.25">
      <c r="A25" s="195"/>
      <c r="B25" s="164"/>
      <c r="C25" s="195"/>
      <c r="D25" s="195"/>
      <c r="E25" s="195"/>
      <c r="F25" s="195"/>
      <c r="G25" s="195"/>
      <c r="H25" s="195"/>
      <c r="J25" s="122">
        <v>20</v>
      </c>
      <c r="K25" s="133">
        <v>0.02</v>
      </c>
      <c r="L25" s="133">
        <v>0.7</v>
      </c>
    </row>
    <row r="26" spans="1:12" ht="18.75" x14ac:dyDescent="0.25">
      <c r="A26" s="195"/>
      <c r="B26" s="195"/>
      <c r="C26" s="195"/>
      <c r="D26" s="195"/>
      <c r="E26" s="195"/>
      <c r="F26" s="195"/>
      <c r="G26" s="195"/>
      <c r="H26" s="195"/>
      <c r="J26" s="122">
        <v>21</v>
      </c>
      <c r="K26" s="133">
        <v>0</v>
      </c>
      <c r="L26" s="133">
        <v>0.7</v>
      </c>
    </row>
    <row r="27" spans="1:12" ht="18.75" x14ac:dyDescent="0.25">
      <c r="A27" s="195"/>
      <c r="B27" s="195"/>
      <c r="C27" s="195"/>
      <c r="D27" s="195"/>
      <c r="E27" s="195"/>
      <c r="F27" s="195"/>
      <c r="G27" s="195"/>
      <c r="H27" s="195"/>
      <c r="J27" s="122">
        <v>22</v>
      </c>
      <c r="K27" s="133">
        <v>0</v>
      </c>
      <c r="L27" s="133">
        <v>0.6</v>
      </c>
    </row>
    <row r="28" spans="1:12" ht="18.75" x14ac:dyDescent="0.25">
      <c r="A28" s="195"/>
      <c r="B28" s="195"/>
      <c r="C28" s="195"/>
      <c r="D28" s="195"/>
      <c r="E28" s="195"/>
      <c r="F28" s="195"/>
      <c r="G28" s="195"/>
      <c r="H28" s="195"/>
      <c r="J28" s="122">
        <v>23</v>
      </c>
      <c r="K28" s="133">
        <v>0</v>
      </c>
      <c r="L28" s="133">
        <v>0.6</v>
      </c>
    </row>
    <row r="29" spans="1:12" ht="18.75" x14ac:dyDescent="0.3">
      <c r="A29" s="116" t="s">
        <v>16</v>
      </c>
      <c r="B29" s="117" t="s">
        <v>67</v>
      </c>
      <c r="C29" s="118"/>
      <c r="D29" s="118"/>
      <c r="E29" s="119"/>
      <c r="F29" s="120"/>
      <c r="G29" s="121"/>
      <c r="H29" s="121"/>
      <c r="J29" s="122">
        <v>24</v>
      </c>
      <c r="K29" s="133">
        <v>0</v>
      </c>
      <c r="L29" s="133">
        <v>0.6</v>
      </c>
    </row>
    <row r="30" spans="1:12" x14ac:dyDescent="0.25">
      <c r="A30" s="111"/>
      <c r="J30" s="122">
        <v>25</v>
      </c>
      <c r="K30" s="133">
        <v>0</v>
      </c>
      <c r="L30" s="133">
        <v>0.6</v>
      </c>
    </row>
    <row r="31" spans="1:12" ht="15.75" thickBot="1" x14ac:dyDescent="0.3">
      <c r="A31" s="111" t="s">
        <v>53</v>
      </c>
      <c r="B31" s="112">
        <v>4125</v>
      </c>
      <c r="J31" s="122">
        <v>26</v>
      </c>
      <c r="K31" s="133">
        <v>0</v>
      </c>
      <c r="L31" s="133">
        <v>0.6</v>
      </c>
    </row>
    <row r="32" spans="1:12" ht="15.75" thickBot="1" x14ac:dyDescent="0.3">
      <c r="A32" s="111" t="s">
        <v>49</v>
      </c>
      <c r="B32" s="134">
        <v>0.4</v>
      </c>
      <c r="J32" s="122">
        <v>27</v>
      </c>
      <c r="K32" s="133">
        <v>0</v>
      </c>
      <c r="L32" s="133">
        <v>0.6</v>
      </c>
    </row>
    <row r="33" spans="1:12" x14ac:dyDescent="0.25">
      <c r="A33" s="167" t="s">
        <v>65</v>
      </c>
      <c r="B33" s="168">
        <f>IF(B32=0,B31,(B31*(1-B32)))</f>
        <v>2475</v>
      </c>
      <c r="J33" s="122">
        <v>28</v>
      </c>
      <c r="K33" s="133">
        <v>0</v>
      </c>
      <c r="L33" s="133">
        <v>0.6</v>
      </c>
    </row>
    <row r="34" spans="1:12" ht="65.25" thickBot="1" x14ac:dyDescent="0.3">
      <c r="B34" s="135" t="s">
        <v>45</v>
      </c>
      <c r="C34" s="135" t="s">
        <v>46</v>
      </c>
      <c r="D34" s="135" t="s">
        <v>54</v>
      </c>
      <c r="E34" s="136" t="s">
        <v>47</v>
      </c>
      <c r="F34" s="137" t="s">
        <v>48</v>
      </c>
      <c r="G34" s="138" t="s">
        <v>51</v>
      </c>
      <c r="H34" s="138" t="s">
        <v>52</v>
      </c>
      <c r="J34" s="122">
        <v>29</v>
      </c>
      <c r="K34" s="133">
        <v>0</v>
      </c>
      <c r="L34" s="133">
        <v>0.5</v>
      </c>
    </row>
    <row r="35" spans="1:12" ht="15.75" thickBot="1" x14ac:dyDescent="0.3">
      <c r="A35" s="107" t="s">
        <v>42</v>
      </c>
      <c r="B35" s="156">
        <v>1</v>
      </c>
      <c r="C35" s="157">
        <v>40918</v>
      </c>
      <c r="D35" s="158">
        <v>40917</v>
      </c>
      <c r="E35" s="154">
        <f>IF(C35=$A$5,"Capturar fecha de baja",IF(C35&lt;D35,0,((C35-D35)+1)))</f>
        <v>2</v>
      </c>
      <c r="F35" s="155">
        <f>IF(B35=0,$K$2,IF(E35=$K$1,$K$1,VLOOKUP(E35,J:K,2,FALSE)))</f>
        <v>0.56000000000000005</v>
      </c>
      <c r="G35" s="163">
        <f>IF(F35=$K$2,$B$5,IF(F35=$K$1,$B$5,(($B$31*B35)*F35)*(1-$B$32)))</f>
        <v>1386</v>
      </c>
      <c r="H35" s="159">
        <f>IF(G35=0,(B35*$B$33),((B35*$B$33)*(1-F35)))</f>
        <v>1088.9999999999998</v>
      </c>
      <c r="J35" s="122">
        <v>30</v>
      </c>
      <c r="K35" s="133">
        <v>0</v>
      </c>
      <c r="L35" s="133">
        <v>0.5</v>
      </c>
    </row>
    <row r="36" spans="1:12" ht="60.75" thickBot="1" x14ac:dyDescent="0.3">
      <c r="A36" s="107" t="s">
        <v>43</v>
      </c>
      <c r="B36" s="156"/>
      <c r="C36" s="157"/>
      <c r="D36" s="158">
        <v>40949</v>
      </c>
      <c r="E36" s="154" t="str">
        <f>IF(C36=$A$5,"Capturar fecha de baja",IF(C36&lt;D36,0,((C36-D36)+1)))</f>
        <v>Capturar fecha de baja</v>
      </c>
      <c r="F36" s="155" t="str">
        <f>IF(B36=0,$K$2,IF(E36=$K$1,$K$1,VLOOKUP(E36,J:K,2,FALSE)))</f>
        <v>Capturar cantidad de materias a dar de baja</v>
      </c>
      <c r="G36" s="163">
        <f>IF(F36=$K$2,$B$5,IF(F36=$K$1,$B$5,(($B$31*B36)*F36)*(1-$B$32)))</f>
        <v>0</v>
      </c>
      <c r="H36" s="159">
        <f>IF(G36=0,(B36*$B$33),((B36*$B$33)*(1-F36)))</f>
        <v>0</v>
      </c>
      <c r="J36" s="122">
        <v>31</v>
      </c>
      <c r="K36" s="133">
        <v>0</v>
      </c>
      <c r="L36" s="133">
        <v>0.5</v>
      </c>
    </row>
    <row r="37" spans="1:12" ht="60.75" thickBot="1" x14ac:dyDescent="0.3">
      <c r="A37" s="107" t="s">
        <v>44</v>
      </c>
      <c r="B37" s="156"/>
      <c r="C37" s="157"/>
      <c r="D37" s="158">
        <v>40981</v>
      </c>
      <c r="E37" s="154" t="str">
        <f>IF(C37=$A$5,"Capturar fecha de baja",IF(C37&lt;D37,0,((C37-D37)+1)))</f>
        <v>Capturar fecha de baja</v>
      </c>
      <c r="F37" s="155" t="str">
        <f>IF(B37=0,$K$2,IF(E37=$K$1,$K$1,VLOOKUP(E37,J:K,2,FALSE)))</f>
        <v>Capturar cantidad de materias a dar de baja</v>
      </c>
      <c r="G37" s="163">
        <f>IF(F37=$K$2,$B$5,IF(F37=$K$1,$B$5,(($B$31*B37)*F37)*(1-$B$32)))</f>
        <v>0</v>
      </c>
      <c r="H37" s="159">
        <f>IF(G37=0,(B37*$B$33),((B37*$B$33)*(1-F37)))</f>
        <v>0</v>
      </c>
      <c r="J37" s="122">
        <v>32</v>
      </c>
      <c r="K37" s="133">
        <v>0</v>
      </c>
      <c r="L37" s="133">
        <v>0.5</v>
      </c>
    </row>
    <row r="38" spans="1:12" ht="15.75" thickBot="1" x14ac:dyDescent="0.3">
      <c r="A38" s="111" t="s">
        <v>50</v>
      </c>
      <c r="B38" s="131">
        <f>SUM(B35:B37)</f>
        <v>1</v>
      </c>
      <c r="C38" s="127"/>
      <c r="D38" s="128"/>
      <c r="E38" s="129"/>
      <c r="F38" s="130"/>
      <c r="G38" s="141">
        <f>SUM(G35:G37)</f>
        <v>1386</v>
      </c>
      <c r="H38" s="141">
        <f>SUM(H35:H37)</f>
        <v>1088.9999999999998</v>
      </c>
      <c r="J38" s="122">
        <v>33</v>
      </c>
      <c r="K38" s="133">
        <v>0</v>
      </c>
      <c r="L38" s="133">
        <v>0.5</v>
      </c>
    </row>
    <row r="39" spans="1:12" x14ac:dyDescent="0.25">
      <c r="B39" s="165"/>
      <c r="J39" s="122">
        <v>34</v>
      </c>
      <c r="K39" s="133">
        <v>0</v>
      </c>
      <c r="L39" s="133">
        <v>0.5</v>
      </c>
    </row>
    <row r="40" spans="1:12" x14ac:dyDescent="0.25">
      <c r="J40" s="122">
        <v>35</v>
      </c>
      <c r="K40" s="133">
        <v>0</v>
      </c>
      <c r="L40" s="133">
        <v>0.5</v>
      </c>
    </row>
    <row r="41" spans="1:12" ht="18.75" x14ac:dyDescent="0.3">
      <c r="A41" s="116" t="s">
        <v>16</v>
      </c>
      <c r="B41" s="117" t="s">
        <v>68</v>
      </c>
      <c r="C41" s="118"/>
      <c r="D41" s="118"/>
      <c r="E41" s="119"/>
      <c r="F41" s="120"/>
      <c r="G41" s="121"/>
      <c r="H41" s="121"/>
      <c r="J41" s="122">
        <v>36</v>
      </c>
      <c r="K41" s="133">
        <v>0</v>
      </c>
      <c r="L41" s="133">
        <v>0.4</v>
      </c>
    </row>
    <row r="42" spans="1:12" ht="15.75" thickBot="1" x14ac:dyDescent="0.3">
      <c r="A42" s="111" t="s">
        <v>53</v>
      </c>
      <c r="B42" s="112">
        <v>4268</v>
      </c>
      <c r="J42" s="122">
        <v>37</v>
      </c>
      <c r="K42" s="133">
        <v>0</v>
      </c>
      <c r="L42" s="133">
        <v>0.4</v>
      </c>
    </row>
    <row r="43" spans="1:12" ht="15.75" thickBot="1" x14ac:dyDescent="0.3">
      <c r="A43" s="111" t="s">
        <v>49</v>
      </c>
      <c r="B43" s="134">
        <v>0.6</v>
      </c>
      <c r="J43" s="122">
        <v>38</v>
      </c>
      <c r="K43" s="133">
        <v>0</v>
      </c>
      <c r="L43" s="133">
        <v>0.4</v>
      </c>
    </row>
    <row r="44" spans="1:12" x14ac:dyDescent="0.25">
      <c r="A44" s="167" t="s">
        <v>65</v>
      </c>
      <c r="B44" s="168">
        <f>IF(B43=0,B42,(B42*(1-B43)))</f>
        <v>1707.2</v>
      </c>
      <c r="J44" s="122">
        <v>39</v>
      </c>
      <c r="K44" s="133">
        <v>0</v>
      </c>
      <c r="L44" s="133">
        <v>0.4</v>
      </c>
    </row>
    <row r="45" spans="1:12" ht="65.25" thickBot="1" x14ac:dyDescent="0.3">
      <c r="B45" s="135" t="s">
        <v>45</v>
      </c>
      <c r="C45" s="139" t="s">
        <v>46</v>
      </c>
      <c r="D45" s="139" t="s">
        <v>54</v>
      </c>
      <c r="E45" s="136" t="s">
        <v>47</v>
      </c>
      <c r="F45" s="137" t="s">
        <v>48</v>
      </c>
      <c r="G45" s="138" t="s">
        <v>51</v>
      </c>
      <c r="H45" s="138" t="s">
        <v>52</v>
      </c>
      <c r="J45" s="122">
        <v>40</v>
      </c>
      <c r="K45" s="133">
        <v>0</v>
      </c>
      <c r="L45" s="133">
        <v>0.4</v>
      </c>
    </row>
    <row r="46" spans="1:12" ht="15.75" thickBot="1" x14ac:dyDescent="0.3">
      <c r="A46" s="181" t="s">
        <v>42</v>
      </c>
      <c r="B46" s="156">
        <v>1</v>
      </c>
      <c r="C46" s="157">
        <v>40919</v>
      </c>
      <c r="D46" s="158">
        <v>40917</v>
      </c>
      <c r="E46" s="154">
        <f>IF(C46=$A$5,"Capturar fecha de baja",IF(C46&lt;D46,0,((C46-D46)+1)))</f>
        <v>3</v>
      </c>
      <c r="F46" s="155">
        <f>IF(B46=0,$K$2,IF(E46=$K$1,$K$1,VLOOKUP(E46,J:K,2,FALSE)))</f>
        <v>0.53</v>
      </c>
      <c r="G46" s="163">
        <f>IF(F46=$K$2,$B$5,IF(F46=$K$1,$B$5,(($B$42*B46)*F46)*(1-$B$43)))</f>
        <v>904.81600000000003</v>
      </c>
      <c r="H46" s="159">
        <f>IF(G46=0,(B46*$B$44),((B46*$B$44)*(1-F46)))</f>
        <v>802.38400000000001</v>
      </c>
      <c r="J46" s="122">
        <v>41</v>
      </c>
      <c r="K46" s="133">
        <v>0</v>
      </c>
      <c r="L46" s="133">
        <v>0.4</v>
      </c>
    </row>
    <row r="47" spans="1:12" s="181" customFormat="1" ht="15.75" thickBot="1" x14ac:dyDescent="0.3">
      <c r="A47" s="181" t="s">
        <v>43</v>
      </c>
      <c r="B47" s="156">
        <v>1</v>
      </c>
      <c r="C47" s="157">
        <v>40919</v>
      </c>
      <c r="D47" s="158">
        <v>40949</v>
      </c>
      <c r="E47" s="154">
        <f>IF(C47=$A$5,"Capturar fecha de baja",IF(C47&lt;D47,0,((C47-D47)+1)))</f>
        <v>0</v>
      </c>
      <c r="F47" s="155">
        <f>IF(B47=0,$K$2,IF(E47=$K$1,$K$1,VLOOKUP(E47,J:K,2,FALSE)))</f>
        <v>0.9</v>
      </c>
      <c r="G47" s="163">
        <f>IF(F47=$K$2,$B$5,IF(F47=$K$1,$B$5,(($B$42*B47)*F47)*(1-$B$43)))</f>
        <v>1536.4800000000002</v>
      </c>
      <c r="H47" s="159">
        <f>IF(G47=0,(B47*$B$44),((B47*$B$44)*(1-F47)))</f>
        <v>170.71999999999997</v>
      </c>
      <c r="J47" s="122">
        <v>42</v>
      </c>
      <c r="K47" s="133">
        <v>0</v>
      </c>
      <c r="L47" s="133">
        <v>0.4</v>
      </c>
    </row>
    <row r="48" spans="1:12" s="181" customFormat="1" ht="15.75" thickBot="1" x14ac:dyDescent="0.3">
      <c r="A48" s="181" t="s">
        <v>44</v>
      </c>
      <c r="B48" s="156">
        <v>1</v>
      </c>
      <c r="C48" s="157">
        <v>40919</v>
      </c>
      <c r="D48" s="158">
        <v>40981</v>
      </c>
      <c r="E48" s="154">
        <f>IF(C48=$A$5,"Capturar fecha de baja",IF(C48&lt;D48,0,((C48-D48)+1)))</f>
        <v>0</v>
      </c>
      <c r="F48" s="155">
        <f>IF(B48=0,$K$2,IF(E48=$K$1,$K$1,VLOOKUP(E48,J:K,2,FALSE)))</f>
        <v>0.9</v>
      </c>
      <c r="G48" s="163">
        <f>IF(F48=$K$2,$B$5,IF(F48=$K$1,$B$5,(($B$42*B48)*F48)*(1-$B$43)))</f>
        <v>1536.4800000000002</v>
      </c>
      <c r="H48" s="193">
        <f>SUM(H45:H47)</f>
        <v>973.10400000000004</v>
      </c>
      <c r="J48" s="122">
        <v>43</v>
      </c>
      <c r="K48" s="133">
        <v>0</v>
      </c>
      <c r="L48" s="133">
        <v>0.3</v>
      </c>
    </row>
    <row r="49" spans="1:12" ht="15.75" thickBot="1" x14ac:dyDescent="0.3">
      <c r="A49" s="107" t="s">
        <v>50</v>
      </c>
      <c r="B49" s="131">
        <f>SUM(B46:B48)</f>
        <v>3</v>
      </c>
      <c r="C49" s="114"/>
      <c r="D49" s="115"/>
      <c r="G49" s="142">
        <f>SUM(G46:G48)</f>
        <v>3977.7760000000007</v>
      </c>
      <c r="H49" s="110">
        <f>SUM(H46:H48)</f>
        <v>1946.2080000000001</v>
      </c>
      <c r="J49" s="122">
        <v>44</v>
      </c>
      <c r="K49" s="133">
        <v>0</v>
      </c>
      <c r="L49" s="133">
        <v>0.3</v>
      </c>
    </row>
    <row r="50" spans="1:12" x14ac:dyDescent="0.25">
      <c r="B50" s="166"/>
      <c r="J50" s="122">
        <v>45</v>
      </c>
      <c r="K50" s="133">
        <v>0</v>
      </c>
      <c r="L50" s="133">
        <v>0.3</v>
      </c>
    </row>
    <row r="51" spans="1:12" x14ac:dyDescent="0.25">
      <c r="J51" s="122">
        <v>46</v>
      </c>
      <c r="K51" s="133">
        <v>0</v>
      </c>
      <c r="L51" s="133">
        <v>0.3</v>
      </c>
    </row>
    <row r="52" spans="1:12" ht="18.75" x14ac:dyDescent="0.3">
      <c r="A52" s="116" t="s">
        <v>56</v>
      </c>
      <c r="B52" s="117" t="s">
        <v>67</v>
      </c>
      <c r="C52" s="118"/>
      <c r="D52" s="118"/>
      <c r="E52" s="119"/>
      <c r="F52" s="120"/>
      <c r="G52" s="121"/>
      <c r="H52" s="121"/>
      <c r="J52" s="122">
        <v>47</v>
      </c>
      <c r="K52" s="133">
        <v>0</v>
      </c>
      <c r="L52" s="133">
        <v>0.3</v>
      </c>
    </row>
    <row r="53" spans="1:12" x14ac:dyDescent="0.25">
      <c r="A53" s="111"/>
      <c r="J53" s="122">
        <v>48</v>
      </c>
      <c r="K53" s="133">
        <v>0</v>
      </c>
      <c r="L53" s="133">
        <v>0.3</v>
      </c>
    </row>
    <row r="54" spans="1:12" ht="15.75" thickBot="1" x14ac:dyDescent="0.3">
      <c r="A54" s="111" t="s">
        <v>53</v>
      </c>
      <c r="B54" s="112">
        <v>6506</v>
      </c>
      <c r="J54" s="122">
        <v>49</v>
      </c>
      <c r="K54" s="133">
        <v>0</v>
      </c>
      <c r="L54" s="133">
        <v>0.3</v>
      </c>
    </row>
    <row r="55" spans="1:12" ht="15.75" thickBot="1" x14ac:dyDescent="0.3">
      <c r="A55" s="111" t="s">
        <v>49</v>
      </c>
      <c r="B55" s="134">
        <v>0</v>
      </c>
      <c r="J55" s="122">
        <v>50</v>
      </c>
      <c r="K55" s="133">
        <v>0</v>
      </c>
      <c r="L55" s="133">
        <v>0.2</v>
      </c>
    </row>
    <row r="56" spans="1:12" x14ac:dyDescent="0.25">
      <c r="A56" s="167" t="s">
        <v>65</v>
      </c>
      <c r="B56" s="168">
        <f>IF(B55=0,B54,(B54*(1-B55)))</f>
        <v>6506</v>
      </c>
      <c r="J56" s="122">
        <v>51</v>
      </c>
      <c r="K56" s="133">
        <v>0</v>
      </c>
      <c r="L56" s="133">
        <v>0.2</v>
      </c>
    </row>
    <row r="57" spans="1:12" ht="65.25" thickBot="1" x14ac:dyDescent="0.3">
      <c r="B57" s="135" t="s">
        <v>45</v>
      </c>
      <c r="C57" s="139" t="s">
        <v>46</v>
      </c>
      <c r="D57" s="139" t="s">
        <v>54</v>
      </c>
      <c r="E57" s="136" t="s">
        <v>47</v>
      </c>
      <c r="F57" s="137" t="s">
        <v>48</v>
      </c>
      <c r="G57" s="138" t="s">
        <v>51</v>
      </c>
      <c r="H57" s="138" t="s">
        <v>52</v>
      </c>
      <c r="J57" s="122">
        <v>52</v>
      </c>
      <c r="K57" s="133">
        <v>0</v>
      </c>
      <c r="L57" s="133">
        <v>0.2</v>
      </c>
    </row>
    <row r="58" spans="1:12" ht="60.75" thickBot="1" x14ac:dyDescent="0.3">
      <c r="A58" s="181" t="s">
        <v>42</v>
      </c>
      <c r="B58" s="156"/>
      <c r="C58" s="157"/>
      <c r="D58" s="158">
        <v>40917</v>
      </c>
      <c r="E58" s="154" t="str">
        <f>IF(C58=$A$5,"Capturar fecha de baja",IF(C58&lt;D58,0,((C58-D58)+1)))</f>
        <v>Capturar fecha de baja</v>
      </c>
      <c r="F58" s="155" t="str">
        <f>IF(B58=0,$K$2,IF(E58=$K$1,$K$1,VLOOKUP(E58,J:K,2,FALSE)))</f>
        <v>Capturar cantidad de materias a dar de baja</v>
      </c>
      <c r="G58" s="163">
        <f>IF(F58=$K$2,$B$5,IF(F58=$K$1,$B$5,(($B$54*B58)*F58)*(1-$B$55)))</f>
        <v>0</v>
      </c>
      <c r="H58" s="159">
        <f>IF(G58=0,(B58*$B$56),((B58*$B$56)*(1-F58)))</f>
        <v>0</v>
      </c>
      <c r="J58" s="122">
        <v>53</v>
      </c>
      <c r="K58" s="133">
        <v>0</v>
      </c>
      <c r="L58" s="133">
        <v>0.2</v>
      </c>
    </row>
    <row r="59" spans="1:12" ht="60.75" thickBot="1" x14ac:dyDescent="0.3">
      <c r="A59" s="181" t="s">
        <v>43</v>
      </c>
      <c r="B59" s="156"/>
      <c r="C59" s="157"/>
      <c r="D59" s="158">
        <v>40949</v>
      </c>
      <c r="E59" s="154" t="str">
        <f>IF(C59=$A$5,"Capturar fecha de baja",IF(C59&lt;D59,0,((C59-D59)+1)))</f>
        <v>Capturar fecha de baja</v>
      </c>
      <c r="F59" s="155" t="str">
        <f>IF(B59=0,$K$2,IF(E59=$K$1,$K$1,VLOOKUP(E59,J:K,2,FALSE)))</f>
        <v>Capturar cantidad de materias a dar de baja</v>
      </c>
      <c r="G59" s="163">
        <f>IF(F59=$K$2,$B$5,IF(F59=$K$1,$B$5,(($B$54*B59)*F59)*(1-$B$55)))</f>
        <v>0</v>
      </c>
      <c r="H59" s="159">
        <f>IF(G59=0,(B59*$B$56),((B59*$B$56)*(1-F59)))</f>
        <v>0</v>
      </c>
      <c r="J59" s="122">
        <v>54</v>
      </c>
      <c r="K59" s="133">
        <v>0</v>
      </c>
      <c r="L59" s="133">
        <v>0.2</v>
      </c>
    </row>
    <row r="60" spans="1:12" ht="60.75" thickBot="1" x14ac:dyDescent="0.3">
      <c r="A60" s="181" t="s">
        <v>44</v>
      </c>
      <c r="B60" s="156"/>
      <c r="C60" s="157"/>
      <c r="D60" s="158">
        <v>40981</v>
      </c>
      <c r="E60" s="154" t="str">
        <f>IF(C60=$A$5,"Capturar fecha de baja",IF(C60&lt;D60,0,((C60-D60)+1)))</f>
        <v>Capturar fecha de baja</v>
      </c>
      <c r="F60" s="155" t="str">
        <f>IF(B60=0,$K$2,IF(E60=$K$1,$K$1,VLOOKUP(E60,J:K,2,FALSE)))</f>
        <v>Capturar cantidad de materias a dar de baja</v>
      </c>
      <c r="G60" s="163">
        <f>IF(F60=$K$2,$B$5,IF(F60=$K$1,$B$5,(($B$54*B60)*F60)*(1-$B$55)))</f>
        <v>0</v>
      </c>
      <c r="H60" s="159">
        <f>IF(G60=0,(B60*$B$56),((B60*$B$56)*(1-F60)))</f>
        <v>0</v>
      </c>
      <c r="J60" s="122">
        <v>55</v>
      </c>
      <c r="K60" s="133">
        <v>0</v>
      </c>
      <c r="L60" s="133">
        <v>0.2</v>
      </c>
    </row>
    <row r="61" spans="1:12" ht="15.75" thickBot="1" x14ac:dyDescent="0.3">
      <c r="A61" s="111" t="s">
        <v>50</v>
      </c>
      <c r="B61" s="131">
        <f>SUM(B58:B60)</f>
        <v>0</v>
      </c>
      <c r="C61" s="127"/>
      <c r="D61" s="128"/>
      <c r="E61" s="129"/>
      <c r="F61" s="130"/>
      <c r="G61" s="141">
        <f>SUM(G58:G60)</f>
        <v>0</v>
      </c>
      <c r="H61" s="141">
        <f>SUM(H58:H60)</f>
        <v>0</v>
      </c>
      <c r="J61" s="122">
        <v>56</v>
      </c>
      <c r="K61" s="133">
        <v>0</v>
      </c>
      <c r="L61" s="133">
        <v>0.2</v>
      </c>
    </row>
    <row r="62" spans="1:12" x14ac:dyDescent="0.25">
      <c r="B62" s="165"/>
      <c r="J62" s="122">
        <v>57</v>
      </c>
      <c r="K62" s="133">
        <v>0</v>
      </c>
      <c r="L62" s="133">
        <v>0.1</v>
      </c>
    </row>
    <row r="63" spans="1:12" x14ac:dyDescent="0.25">
      <c r="J63" s="122">
        <v>58</v>
      </c>
      <c r="K63" s="133">
        <v>0</v>
      </c>
      <c r="L63" s="133">
        <v>0.1</v>
      </c>
    </row>
    <row r="64" spans="1:12" ht="18.75" x14ac:dyDescent="0.3">
      <c r="A64" s="116" t="s">
        <v>56</v>
      </c>
      <c r="B64" s="117" t="s">
        <v>68</v>
      </c>
      <c r="C64" s="123"/>
      <c r="D64" s="123"/>
      <c r="E64" s="124"/>
      <c r="F64" s="125"/>
      <c r="G64" s="126"/>
      <c r="H64" s="126"/>
      <c r="J64" s="122">
        <v>59</v>
      </c>
      <c r="K64" s="133">
        <v>0</v>
      </c>
      <c r="L64" s="133">
        <v>0.1</v>
      </c>
    </row>
    <row r="65" spans="1:12" ht="15.75" thickBot="1" x14ac:dyDescent="0.3">
      <c r="A65" s="111" t="s">
        <v>53</v>
      </c>
      <c r="B65" s="112">
        <v>6732</v>
      </c>
      <c r="J65" s="122">
        <v>60</v>
      </c>
      <c r="K65" s="133">
        <v>0</v>
      </c>
      <c r="L65" s="133">
        <v>0.1</v>
      </c>
    </row>
    <row r="66" spans="1:12" ht="15.75" thickBot="1" x14ac:dyDescent="0.3">
      <c r="A66" s="111" t="s">
        <v>49</v>
      </c>
      <c r="B66" s="134">
        <v>0</v>
      </c>
      <c r="J66" s="122">
        <v>61</v>
      </c>
      <c r="K66" s="133">
        <v>0</v>
      </c>
      <c r="L66" s="133">
        <v>0.1</v>
      </c>
    </row>
    <row r="67" spans="1:12" x14ac:dyDescent="0.25">
      <c r="A67" s="167" t="s">
        <v>65</v>
      </c>
      <c r="B67" s="168">
        <f>IF(B66=0,B65,(B65*(1-B66)))</f>
        <v>6732</v>
      </c>
      <c r="J67" s="122">
        <v>62</v>
      </c>
      <c r="K67" s="133">
        <v>0</v>
      </c>
      <c r="L67" s="133">
        <v>0.1</v>
      </c>
    </row>
    <row r="68" spans="1:12" ht="65.25" thickBot="1" x14ac:dyDescent="0.3">
      <c r="B68" s="135" t="s">
        <v>45</v>
      </c>
      <c r="C68" s="139" t="s">
        <v>46</v>
      </c>
      <c r="D68" s="139" t="s">
        <v>54</v>
      </c>
      <c r="E68" s="136" t="s">
        <v>47</v>
      </c>
      <c r="F68" s="137" t="s">
        <v>48</v>
      </c>
      <c r="G68" s="138" t="s">
        <v>51</v>
      </c>
      <c r="H68" s="138" t="s">
        <v>52</v>
      </c>
      <c r="J68" s="122">
        <v>63</v>
      </c>
      <c r="K68" s="133">
        <v>0</v>
      </c>
      <c r="L68" s="133">
        <v>0.1</v>
      </c>
    </row>
    <row r="69" spans="1:12" ht="60.75" thickBot="1" x14ac:dyDescent="0.3">
      <c r="A69" s="181" t="s">
        <v>42</v>
      </c>
      <c r="B69" s="156"/>
      <c r="C69" s="157"/>
      <c r="D69" s="158">
        <v>40917</v>
      </c>
      <c r="E69" s="154" t="str">
        <f>IF(C69=$A$5,"Capturar fecha de baja",IF(C69&lt;D69,0,((C69-D69)+1)))</f>
        <v>Capturar fecha de baja</v>
      </c>
      <c r="F69" s="155" t="str">
        <f>IF(B69=0,$K$2,IF(E69=$K$1,$K$1,VLOOKUP(E69,J:K,2,FALSE)))</f>
        <v>Capturar cantidad de materias a dar de baja</v>
      </c>
      <c r="G69" s="163">
        <f>IF(F69=$K$2,$B$5,IF(F69=$K$1,$B$5,(($B$65*B69)*F69)*(1-$B$66)))</f>
        <v>0</v>
      </c>
      <c r="H69" s="159">
        <f>IF(G69=0,(B69*$B$67),((B69*$B$67)*(1-F69)))</f>
        <v>0</v>
      </c>
      <c r="J69" s="122">
        <v>64</v>
      </c>
      <c r="K69" s="133">
        <v>0</v>
      </c>
      <c r="L69" s="133">
        <v>0</v>
      </c>
    </row>
    <row r="70" spans="1:12" ht="60.75" thickBot="1" x14ac:dyDescent="0.3">
      <c r="A70" s="181" t="s">
        <v>43</v>
      </c>
      <c r="B70" s="156"/>
      <c r="C70" s="157"/>
      <c r="D70" s="158">
        <v>40949</v>
      </c>
      <c r="E70" s="154" t="str">
        <f>IF(C70=$A$5,"Capturar fecha de baja",IF(C70&lt;D70,0,((C70-D70)+1)))</f>
        <v>Capturar fecha de baja</v>
      </c>
      <c r="F70" s="155" t="str">
        <f>IF(B70=0,$K$2,IF(E70=$K$1,$K$1,VLOOKUP(E70,J:K,2,FALSE)))</f>
        <v>Capturar cantidad de materias a dar de baja</v>
      </c>
      <c r="G70" s="163">
        <f>IF(F70=$K$2,$B$5,IF(F70=$K$1,$B$5,(($B$65*B70)*F70)*(1-$B$66)))</f>
        <v>0</v>
      </c>
      <c r="H70" s="159">
        <f>IF(G70=0,(B70*$B$67),((B70*$B$67)*(1-F70)))</f>
        <v>0</v>
      </c>
      <c r="J70" s="122">
        <v>65</v>
      </c>
      <c r="K70" s="133">
        <v>0</v>
      </c>
      <c r="L70" s="133">
        <v>0</v>
      </c>
    </row>
    <row r="71" spans="1:12" ht="60.75" thickBot="1" x14ac:dyDescent="0.3">
      <c r="A71" s="181" t="s">
        <v>44</v>
      </c>
      <c r="B71" s="156"/>
      <c r="C71" s="157"/>
      <c r="D71" s="158">
        <v>40981</v>
      </c>
      <c r="E71" s="154" t="str">
        <f>IF(C71=$A$5,"Capturar fecha de baja",IF(C71&lt;D71,0,((C71-D71)+1)))</f>
        <v>Capturar fecha de baja</v>
      </c>
      <c r="F71" s="155" t="str">
        <f>IF(B71=0,$K$2,IF(E71=$K$1,$K$1,VLOOKUP(E71,J:K,2,FALSE)))</f>
        <v>Capturar cantidad de materias a dar de baja</v>
      </c>
      <c r="G71" s="163">
        <f>IF(F71=$K$2,$B$5,IF(F71=$K$1,$B$5,(($B$65*B71)*F71)*(1-$B$66)))</f>
        <v>0</v>
      </c>
      <c r="H71" s="159">
        <f>IF(G71=0,(B71*$B$67),((B71*$B$67)*(1-F71)))</f>
        <v>0</v>
      </c>
      <c r="J71" s="122">
        <v>66</v>
      </c>
      <c r="K71" s="133">
        <v>0</v>
      </c>
      <c r="L71" s="133">
        <v>0</v>
      </c>
    </row>
    <row r="72" spans="1:12" ht="15.75" thickBot="1" x14ac:dyDescent="0.3">
      <c r="A72" s="107" t="s">
        <v>50</v>
      </c>
      <c r="B72" s="131">
        <f>SUM(B69:B71)</f>
        <v>0</v>
      </c>
      <c r="C72" s="114"/>
      <c r="D72" s="115"/>
      <c r="G72" s="141">
        <f>SUM(G69:G71)</f>
        <v>0</v>
      </c>
      <c r="H72" s="141">
        <f>SUM(H69:H71)</f>
        <v>0</v>
      </c>
      <c r="J72" s="122">
        <v>67</v>
      </c>
      <c r="K72" s="133">
        <v>0</v>
      </c>
      <c r="L72" s="133">
        <v>0</v>
      </c>
    </row>
    <row r="73" spans="1:12" x14ac:dyDescent="0.25">
      <c r="B73" s="166"/>
      <c r="C73" s="166"/>
      <c r="J73" s="122">
        <v>68</v>
      </c>
      <c r="K73" s="133">
        <v>0</v>
      </c>
      <c r="L73" s="133">
        <v>0</v>
      </c>
    </row>
    <row r="74" spans="1:12" x14ac:dyDescent="0.25">
      <c r="J74" s="122">
        <v>69</v>
      </c>
      <c r="K74" s="133">
        <v>0</v>
      </c>
      <c r="L74" s="133">
        <v>0</v>
      </c>
    </row>
    <row r="75" spans="1:12" x14ac:dyDescent="0.25">
      <c r="J75" s="122">
        <v>70</v>
      </c>
      <c r="K75" s="133">
        <v>0</v>
      </c>
      <c r="L75" s="133">
        <v>0</v>
      </c>
    </row>
    <row r="76" spans="1:12" x14ac:dyDescent="0.25">
      <c r="J76" s="122">
        <v>71</v>
      </c>
      <c r="K76" s="133">
        <v>0</v>
      </c>
      <c r="L76" s="133">
        <v>0</v>
      </c>
    </row>
    <row r="77" spans="1:12" x14ac:dyDescent="0.25">
      <c r="J77" s="122">
        <v>72</v>
      </c>
      <c r="K77" s="133">
        <v>0</v>
      </c>
      <c r="L77" s="133">
        <v>0</v>
      </c>
    </row>
    <row r="78" spans="1:12" x14ac:dyDescent="0.25">
      <c r="J78" s="122">
        <v>73</v>
      </c>
      <c r="K78" s="133">
        <v>0</v>
      </c>
      <c r="L78" s="133">
        <v>0</v>
      </c>
    </row>
    <row r="79" spans="1:12" x14ac:dyDescent="0.25">
      <c r="E79" s="107"/>
      <c r="F79" s="107"/>
      <c r="G79" s="107"/>
      <c r="H79" s="107"/>
      <c r="J79" s="122">
        <v>74</v>
      </c>
      <c r="K79" s="133">
        <v>0</v>
      </c>
      <c r="L79" s="133">
        <v>0</v>
      </c>
    </row>
    <row r="80" spans="1:12" x14ac:dyDescent="0.25">
      <c r="E80" s="107"/>
      <c r="F80" s="107"/>
      <c r="G80" s="107"/>
      <c r="H80" s="107"/>
      <c r="J80" s="122">
        <v>75</v>
      </c>
      <c r="K80" s="133">
        <v>0</v>
      </c>
      <c r="L80" s="133">
        <v>0</v>
      </c>
    </row>
    <row r="81" spans="5:12" x14ac:dyDescent="0.25">
      <c r="E81" s="107"/>
      <c r="F81" s="107"/>
      <c r="G81" s="107"/>
      <c r="H81" s="107"/>
      <c r="J81" s="122">
        <v>76</v>
      </c>
      <c r="K81" s="133">
        <v>0</v>
      </c>
      <c r="L81" s="133">
        <v>0</v>
      </c>
    </row>
    <row r="82" spans="5:12" x14ac:dyDescent="0.25">
      <c r="E82" s="107"/>
      <c r="F82" s="107"/>
      <c r="G82" s="107"/>
      <c r="H82" s="107"/>
      <c r="J82" s="122">
        <v>77</v>
      </c>
      <c r="K82" s="133">
        <v>0</v>
      </c>
      <c r="L82" s="133">
        <v>0</v>
      </c>
    </row>
    <row r="83" spans="5:12" x14ac:dyDescent="0.25">
      <c r="E83" s="107"/>
      <c r="F83" s="107"/>
      <c r="G83" s="107"/>
      <c r="H83" s="107"/>
      <c r="J83" s="122">
        <v>78</v>
      </c>
      <c r="K83" s="133">
        <v>0</v>
      </c>
      <c r="L83" s="133">
        <v>0</v>
      </c>
    </row>
    <row r="84" spans="5:12" x14ac:dyDescent="0.25">
      <c r="E84" s="107"/>
      <c r="F84" s="107"/>
      <c r="G84" s="107"/>
      <c r="H84" s="107"/>
      <c r="J84" s="122">
        <v>79</v>
      </c>
      <c r="K84" s="133">
        <v>0</v>
      </c>
      <c r="L84" s="133">
        <v>0</v>
      </c>
    </row>
    <row r="85" spans="5:12" x14ac:dyDescent="0.25">
      <c r="E85" s="107"/>
      <c r="F85" s="107"/>
      <c r="G85" s="107"/>
      <c r="H85" s="107"/>
      <c r="J85" s="122">
        <v>80</v>
      </c>
      <c r="K85" s="133">
        <v>0</v>
      </c>
      <c r="L85" s="133">
        <v>0</v>
      </c>
    </row>
    <row r="86" spans="5:12" x14ac:dyDescent="0.25">
      <c r="E86" s="107"/>
      <c r="F86" s="107"/>
      <c r="G86" s="107"/>
      <c r="H86" s="107"/>
      <c r="J86" s="122">
        <v>81</v>
      </c>
      <c r="K86" s="133">
        <v>0</v>
      </c>
      <c r="L86" s="133">
        <v>0</v>
      </c>
    </row>
    <row r="87" spans="5:12" x14ac:dyDescent="0.25">
      <c r="E87" s="107"/>
      <c r="F87" s="107"/>
      <c r="G87" s="107"/>
      <c r="H87" s="107"/>
      <c r="J87" s="122">
        <v>82</v>
      </c>
      <c r="K87" s="133">
        <v>0</v>
      </c>
      <c r="L87" s="133">
        <v>0</v>
      </c>
    </row>
    <row r="88" spans="5:12" x14ac:dyDescent="0.25">
      <c r="E88" s="107"/>
      <c r="F88" s="107"/>
      <c r="G88" s="107"/>
      <c r="H88" s="107"/>
      <c r="J88" s="122">
        <v>83</v>
      </c>
      <c r="K88" s="133">
        <v>0</v>
      </c>
      <c r="L88" s="133">
        <v>0</v>
      </c>
    </row>
    <row r="89" spans="5:12" x14ac:dyDescent="0.25">
      <c r="E89" s="107"/>
      <c r="F89" s="107"/>
      <c r="G89" s="107"/>
      <c r="H89" s="107"/>
      <c r="J89" s="122">
        <v>84</v>
      </c>
      <c r="K89" s="133">
        <v>0</v>
      </c>
      <c r="L89" s="133">
        <v>0</v>
      </c>
    </row>
    <row r="90" spans="5:12" x14ac:dyDescent="0.25">
      <c r="E90" s="107"/>
      <c r="F90" s="107"/>
      <c r="G90" s="107"/>
      <c r="H90" s="107"/>
      <c r="J90" s="122">
        <v>85</v>
      </c>
      <c r="K90" s="133">
        <v>0</v>
      </c>
      <c r="L90" s="133">
        <v>0</v>
      </c>
    </row>
    <row r="91" spans="5:12" x14ac:dyDescent="0.25">
      <c r="E91" s="107"/>
      <c r="F91" s="107"/>
      <c r="G91" s="107"/>
      <c r="H91" s="107"/>
      <c r="J91" s="122">
        <v>86</v>
      </c>
      <c r="K91" s="133">
        <v>0</v>
      </c>
      <c r="L91" s="133">
        <v>0</v>
      </c>
    </row>
    <row r="92" spans="5:12" x14ac:dyDescent="0.25">
      <c r="E92" s="107"/>
      <c r="F92" s="107"/>
      <c r="G92" s="107"/>
      <c r="H92" s="107"/>
      <c r="J92" s="122">
        <v>87</v>
      </c>
      <c r="K92" s="133">
        <v>0</v>
      </c>
      <c r="L92" s="133">
        <v>0</v>
      </c>
    </row>
    <row r="93" spans="5:12" x14ac:dyDescent="0.25">
      <c r="E93" s="107"/>
      <c r="F93" s="107"/>
      <c r="G93" s="107"/>
      <c r="H93" s="107"/>
      <c r="J93" s="122">
        <v>88</v>
      </c>
      <c r="K93" s="133">
        <v>0</v>
      </c>
      <c r="L93" s="133">
        <v>0</v>
      </c>
    </row>
    <row r="94" spans="5:12" x14ac:dyDescent="0.25">
      <c r="E94" s="107"/>
      <c r="F94" s="107"/>
      <c r="G94" s="107"/>
      <c r="H94" s="107"/>
      <c r="J94" s="122">
        <v>89</v>
      </c>
      <c r="K94" s="133">
        <v>0</v>
      </c>
      <c r="L94" s="133">
        <v>0</v>
      </c>
    </row>
    <row r="95" spans="5:12" x14ac:dyDescent="0.25">
      <c r="E95" s="107"/>
      <c r="F95" s="107"/>
      <c r="G95" s="107"/>
      <c r="H95" s="107"/>
      <c r="J95" s="122">
        <v>90</v>
      </c>
      <c r="K95" s="133">
        <v>0</v>
      </c>
      <c r="L95" s="133">
        <v>0</v>
      </c>
    </row>
    <row r="96" spans="5:12" x14ac:dyDescent="0.25">
      <c r="E96" s="107"/>
      <c r="F96" s="107"/>
      <c r="G96" s="107"/>
      <c r="H96" s="107"/>
      <c r="J96" s="122">
        <v>91</v>
      </c>
      <c r="K96" s="133">
        <v>0</v>
      </c>
      <c r="L96" s="133">
        <v>0</v>
      </c>
    </row>
    <row r="97" spans="5:12" x14ac:dyDescent="0.25">
      <c r="E97" s="107"/>
      <c r="F97" s="107"/>
      <c r="G97" s="107"/>
      <c r="H97" s="107"/>
      <c r="J97" s="122">
        <v>92</v>
      </c>
      <c r="K97" s="133">
        <v>0</v>
      </c>
      <c r="L97" s="133">
        <v>0</v>
      </c>
    </row>
    <row r="98" spans="5:12" x14ac:dyDescent="0.25">
      <c r="E98" s="107"/>
      <c r="F98" s="107"/>
      <c r="G98" s="107"/>
      <c r="H98" s="107"/>
      <c r="J98" s="122">
        <v>93</v>
      </c>
      <c r="K98" s="133">
        <v>0</v>
      </c>
      <c r="L98" s="133">
        <v>0</v>
      </c>
    </row>
    <row r="99" spans="5:12" x14ac:dyDescent="0.25">
      <c r="E99" s="107"/>
      <c r="F99" s="107"/>
      <c r="G99" s="107"/>
      <c r="H99" s="107"/>
      <c r="J99" s="122">
        <v>94</v>
      </c>
      <c r="K99" s="133">
        <v>0</v>
      </c>
      <c r="L99" s="133">
        <v>0</v>
      </c>
    </row>
    <row r="100" spans="5:12" x14ac:dyDescent="0.25">
      <c r="E100" s="107"/>
      <c r="F100" s="107"/>
      <c r="G100" s="107"/>
      <c r="H100" s="107"/>
      <c r="J100" s="122">
        <v>95</v>
      </c>
      <c r="K100" s="133">
        <v>0</v>
      </c>
      <c r="L100" s="133">
        <v>0</v>
      </c>
    </row>
    <row r="101" spans="5:12" x14ac:dyDescent="0.25">
      <c r="E101" s="107"/>
      <c r="F101" s="107"/>
      <c r="G101" s="107"/>
      <c r="H101" s="107"/>
      <c r="J101" s="122">
        <v>96</v>
      </c>
      <c r="K101" s="133">
        <v>0</v>
      </c>
      <c r="L101" s="133">
        <v>0</v>
      </c>
    </row>
    <row r="102" spans="5:12" x14ac:dyDescent="0.25">
      <c r="E102" s="107"/>
      <c r="F102" s="107"/>
      <c r="G102" s="107"/>
      <c r="H102" s="107"/>
      <c r="J102" s="122">
        <v>97</v>
      </c>
      <c r="K102" s="133">
        <v>0</v>
      </c>
      <c r="L102" s="133">
        <v>0</v>
      </c>
    </row>
    <row r="103" spans="5:12" x14ac:dyDescent="0.25">
      <c r="E103" s="107"/>
      <c r="F103" s="107"/>
      <c r="G103" s="107"/>
      <c r="H103" s="107"/>
      <c r="J103" s="122">
        <v>98</v>
      </c>
      <c r="K103" s="133">
        <v>0</v>
      </c>
      <c r="L103" s="133">
        <v>0</v>
      </c>
    </row>
    <row r="104" spans="5:12" x14ac:dyDescent="0.25">
      <c r="E104" s="107"/>
      <c r="F104" s="107"/>
      <c r="G104" s="107"/>
      <c r="H104" s="107"/>
      <c r="J104" s="122">
        <v>99</v>
      </c>
      <c r="K104" s="133">
        <v>0</v>
      </c>
      <c r="L104" s="133">
        <v>0</v>
      </c>
    </row>
    <row r="105" spans="5:12" x14ac:dyDescent="0.25">
      <c r="E105" s="107"/>
      <c r="F105" s="107"/>
      <c r="G105" s="107"/>
      <c r="H105" s="107"/>
      <c r="J105" s="122">
        <v>100</v>
      </c>
      <c r="K105" s="133">
        <v>0</v>
      </c>
      <c r="L105" s="133">
        <v>0</v>
      </c>
    </row>
    <row r="106" spans="5:12" x14ac:dyDescent="0.25">
      <c r="E106" s="107"/>
      <c r="F106" s="107"/>
      <c r="G106" s="107"/>
      <c r="H106" s="107"/>
      <c r="J106" s="122">
        <v>101</v>
      </c>
      <c r="K106" s="133">
        <v>0</v>
      </c>
      <c r="L106" s="133">
        <v>0</v>
      </c>
    </row>
    <row r="107" spans="5:12" x14ac:dyDescent="0.25">
      <c r="E107" s="107"/>
      <c r="F107" s="107"/>
      <c r="G107" s="107"/>
      <c r="H107" s="107"/>
      <c r="J107" s="122">
        <v>102</v>
      </c>
      <c r="K107" s="133">
        <v>0</v>
      </c>
      <c r="L107" s="133">
        <v>0</v>
      </c>
    </row>
    <row r="108" spans="5:12" x14ac:dyDescent="0.25">
      <c r="E108" s="107"/>
      <c r="F108" s="107"/>
      <c r="G108" s="107"/>
      <c r="H108" s="107"/>
      <c r="J108" s="122">
        <v>103</v>
      </c>
      <c r="K108" s="133">
        <v>0</v>
      </c>
      <c r="L108" s="133">
        <v>0</v>
      </c>
    </row>
    <row r="109" spans="5:12" x14ac:dyDescent="0.25">
      <c r="E109" s="107"/>
      <c r="F109" s="107"/>
      <c r="G109" s="107"/>
      <c r="H109" s="107"/>
      <c r="J109" s="122">
        <v>104</v>
      </c>
      <c r="K109" s="133">
        <v>0</v>
      </c>
      <c r="L109" s="133">
        <v>0</v>
      </c>
    </row>
    <row r="110" spans="5:12" x14ac:dyDescent="0.25">
      <c r="E110" s="107"/>
      <c r="F110" s="107"/>
      <c r="G110" s="107"/>
      <c r="H110" s="107"/>
      <c r="J110" s="122">
        <v>105</v>
      </c>
      <c r="K110" s="133">
        <v>0</v>
      </c>
      <c r="L110" s="133">
        <v>0</v>
      </c>
    </row>
    <row r="111" spans="5:12" x14ac:dyDescent="0.25">
      <c r="E111" s="107"/>
      <c r="F111" s="107"/>
      <c r="G111" s="107"/>
      <c r="H111" s="107"/>
      <c r="J111" s="122">
        <v>106</v>
      </c>
      <c r="K111" s="133">
        <v>0</v>
      </c>
      <c r="L111" s="133">
        <v>0</v>
      </c>
    </row>
    <row r="112" spans="5:12" x14ac:dyDescent="0.25">
      <c r="E112" s="107"/>
      <c r="F112" s="107"/>
      <c r="G112" s="107"/>
      <c r="H112" s="107"/>
      <c r="J112" s="122">
        <v>107</v>
      </c>
      <c r="K112" s="133">
        <v>0</v>
      </c>
      <c r="L112" s="133">
        <v>0</v>
      </c>
    </row>
    <row r="113" spans="5:12" x14ac:dyDescent="0.25">
      <c r="E113" s="107"/>
      <c r="F113" s="107"/>
      <c r="G113" s="107"/>
      <c r="H113" s="107"/>
      <c r="J113" s="122">
        <v>108</v>
      </c>
      <c r="K113" s="133">
        <v>0</v>
      </c>
      <c r="L113" s="133">
        <v>0</v>
      </c>
    </row>
    <row r="114" spans="5:12" x14ac:dyDescent="0.25">
      <c r="E114" s="107"/>
      <c r="F114" s="107"/>
      <c r="G114" s="107"/>
      <c r="H114" s="107"/>
      <c r="J114" s="122">
        <v>109</v>
      </c>
      <c r="K114" s="133">
        <v>0</v>
      </c>
      <c r="L114" s="133">
        <v>0</v>
      </c>
    </row>
    <row r="115" spans="5:12" x14ac:dyDescent="0.25">
      <c r="E115" s="107"/>
      <c r="F115" s="107"/>
      <c r="G115" s="107"/>
      <c r="H115" s="107"/>
      <c r="J115" s="122">
        <v>110</v>
      </c>
      <c r="K115" s="133">
        <v>0</v>
      </c>
      <c r="L115" s="133">
        <v>0</v>
      </c>
    </row>
    <row r="116" spans="5:12" x14ac:dyDescent="0.25">
      <c r="E116" s="107"/>
      <c r="F116" s="107"/>
      <c r="G116" s="107"/>
      <c r="H116" s="107"/>
      <c r="J116" s="122">
        <v>111</v>
      </c>
      <c r="K116" s="133">
        <v>0</v>
      </c>
      <c r="L116" s="133">
        <v>0</v>
      </c>
    </row>
    <row r="117" spans="5:12" x14ac:dyDescent="0.25">
      <c r="E117" s="107"/>
      <c r="F117" s="107"/>
      <c r="G117" s="107"/>
      <c r="H117" s="107"/>
      <c r="J117" s="122">
        <v>112</v>
      </c>
      <c r="K117" s="133">
        <v>0</v>
      </c>
      <c r="L117" s="133">
        <v>0</v>
      </c>
    </row>
    <row r="118" spans="5:12" x14ac:dyDescent="0.25">
      <c r="E118" s="107"/>
      <c r="F118" s="107"/>
      <c r="G118" s="107"/>
      <c r="H118" s="107"/>
      <c r="J118" s="122">
        <v>113</v>
      </c>
      <c r="K118" s="133">
        <v>0</v>
      </c>
      <c r="L118" s="133">
        <v>0</v>
      </c>
    </row>
    <row r="119" spans="5:12" x14ac:dyDescent="0.25">
      <c r="E119" s="107"/>
      <c r="F119" s="107"/>
      <c r="G119" s="107"/>
      <c r="H119" s="107"/>
      <c r="J119" s="122">
        <v>114</v>
      </c>
      <c r="K119" s="133">
        <v>0</v>
      </c>
      <c r="L119" s="133">
        <v>0</v>
      </c>
    </row>
    <row r="120" spans="5:12" x14ac:dyDescent="0.25">
      <c r="E120" s="107"/>
      <c r="F120" s="107"/>
      <c r="G120" s="107"/>
      <c r="H120" s="107"/>
      <c r="J120" s="122">
        <v>115</v>
      </c>
      <c r="K120" s="133">
        <v>0</v>
      </c>
      <c r="L120" s="133">
        <v>0</v>
      </c>
    </row>
    <row r="121" spans="5:12" x14ac:dyDescent="0.25">
      <c r="E121" s="107"/>
      <c r="F121" s="107"/>
      <c r="G121" s="107"/>
      <c r="H121" s="107"/>
      <c r="J121" s="122">
        <v>116</v>
      </c>
      <c r="K121" s="133">
        <v>0</v>
      </c>
      <c r="L121" s="133">
        <v>0</v>
      </c>
    </row>
    <row r="122" spans="5:12" x14ac:dyDescent="0.25">
      <c r="E122" s="107"/>
      <c r="F122" s="107"/>
      <c r="G122" s="107"/>
      <c r="H122" s="107"/>
      <c r="J122" s="122">
        <v>117</v>
      </c>
      <c r="K122" s="133">
        <v>0</v>
      </c>
      <c r="L122" s="133">
        <v>0</v>
      </c>
    </row>
    <row r="123" spans="5:12" x14ac:dyDescent="0.25">
      <c r="E123" s="107"/>
      <c r="F123" s="107"/>
      <c r="G123" s="107"/>
      <c r="H123" s="107"/>
      <c r="J123" s="122">
        <v>118</v>
      </c>
      <c r="K123" s="133">
        <v>0</v>
      </c>
      <c r="L123" s="133">
        <v>0</v>
      </c>
    </row>
    <row r="124" spans="5:12" x14ac:dyDescent="0.25">
      <c r="E124" s="107"/>
      <c r="F124" s="107"/>
      <c r="G124" s="107"/>
      <c r="H124" s="107"/>
      <c r="J124" s="122">
        <v>119</v>
      </c>
      <c r="K124" s="133">
        <v>0</v>
      </c>
      <c r="L124" s="133">
        <v>0</v>
      </c>
    </row>
    <row r="125" spans="5:12" x14ac:dyDescent="0.25">
      <c r="E125" s="107"/>
      <c r="F125" s="107"/>
      <c r="G125" s="107"/>
      <c r="H125" s="107"/>
      <c r="J125" s="122">
        <v>120</v>
      </c>
      <c r="K125" s="133">
        <v>0</v>
      </c>
      <c r="L125" s="133">
        <v>0</v>
      </c>
    </row>
    <row r="126" spans="5:12" x14ac:dyDescent="0.25">
      <c r="E126" s="107"/>
      <c r="F126" s="107"/>
      <c r="G126" s="107"/>
      <c r="H126" s="107"/>
      <c r="J126" s="122">
        <v>121</v>
      </c>
      <c r="K126" s="133">
        <v>0</v>
      </c>
      <c r="L126" s="133">
        <v>0</v>
      </c>
    </row>
    <row r="127" spans="5:12" x14ac:dyDescent="0.25">
      <c r="E127" s="107"/>
      <c r="F127" s="107"/>
      <c r="G127" s="107"/>
      <c r="H127" s="107"/>
      <c r="J127" s="122">
        <v>122</v>
      </c>
      <c r="K127" s="133">
        <v>0</v>
      </c>
      <c r="L127" s="133">
        <v>0</v>
      </c>
    </row>
    <row r="128" spans="5:12" x14ac:dyDescent="0.25">
      <c r="E128" s="107"/>
      <c r="F128" s="107"/>
      <c r="G128" s="107"/>
      <c r="H128" s="107"/>
      <c r="J128" s="122">
        <v>123</v>
      </c>
      <c r="K128" s="133">
        <v>0</v>
      </c>
      <c r="L128" s="133">
        <v>0</v>
      </c>
    </row>
    <row r="129" spans="5:12" x14ac:dyDescent="0.25">
      <c r="E129" s="107"/>
      <c r="F129" s="107"/>
      <c r="G129" s="107"/>
      <c r="H129" s="107"/>
      <c r="J129" s="122">
        <v>124</v>
      </c>
      <c r="K129" s="133">
        <v>0</v>
      </c>
      <c r="L129" s="133">
        <v>0</v>
      </c>
    </row>
    <row r="130" spans="5:12" x14ac:dyDescent="0.25">
      <c r="E130" s="107"/>
      <c r="F130" s="107"/>
      <c r="G130" s="107"/>
      <c r="H130" s="107"/>
      <c r="J130" s="122">
        <v>125</v>
      </c>
      <c r="K130" s="133">
        <v>0</v>
      </c>
      <c r="L130" s="133">
        <v>0</v>
      </c>
    </row>
    <row r="131" spans="5:12" x14ac:dyDescent="0.25">
      <c r="E131" s="107"/>
      <c r="F131" s="107"/>
      <c r="G131" s="107"/>
      <c r="H131" s="107"/>
      <c r="J131" s="122">
        <v>126</v>
      </c>
      <c r="K131" s="133">
        <v>0</v>
      </c>
      <c r="L131" s="133">
        <v>0</v>
      </c>
    </row>
    <row r="132" spans="5:12" x14ac:dyDescent="0.25">
      <c r="E132" s="107"/>
      <c r="F132" s="107"/>
      <c r="G132" s="107"/>
      <c r="H132" s="107"/>
      <c r="J132" s="122">
        <v>127</v>
      </c>
      <c r="K132" s="133">
        <v>0</v>
      </c>
      <c r="L132" s="133">
        <v>0</v>
      </c>
    </row>
    <row r="133" spans="5:12" x14ac:dyDescent="0.25">
      <c r="E133" s="107"/>
      <c r="F133" s="107"/>
      <c r="G133" s="107"/>
      <c r="H133" s="107"/>
      <c r="J133" s="122">
        <v>128</v>
      </c>
      <c r="K133" s="133">
        <v>0</v>
      </c>
      <c r="L133" s="133">
        <v>0</v>
      </c>
    </row>
    <row r="134" spans="5:12" x14ac:dyDescent="0.25">
      <c r="E134" s="107"/>
      <c r="F134" s="107"/>
      <c r="G134" s="107"/>
      <c r="H134" s="107"/>
      <c r="J134" s="122">
        <v>129</v>
      </c>
      <c r="K134" s="133">
        <v>0</v>
      </c>
      <c r="L134" s="133">
        <v>0</v>
      </c>
    </row>
    <row r="135" spans="5:12" x14ac:dyDescent="0.25">
      <c r="E135" s="107"/>
      <c r="F135" s="107"/>
      <c r="G135" s="107"/>
      <c r="H135" s="107"/>
      <c r="J135" s="122">
        <v>130</v>
      </c>
      <c r="K135" s="133">
        <v>0</v>
      </c>
      <c r="L135" s="133">
        <v>0</v>
      </c>
    </row>
    <row r="136" spans="5:12" x14ac:dyDescent="0.25">
      <c r="E136" s="107"/>
      <c r="F136" s="107"/>
      <c r="G136" s="107"/>
      <c r="H136" s="107"/>
      <c r="J136" s="122">
        <v>131</v>
      </c>
      <c r="K136" s="133">
        <v>0</v>
      </c>
      <c r="L136" s="133">
        <v>0</v>
      </c>
    </row>
    <row r="137" spans="5:12" x14ac:dyDescent="0.25">
      <c r="E137" s="107"/>
      <c r="F137" s="107"/>
      <c r="G137" s="107"/>
      <c r="H137" s="107"/>
      <c r="J137" s="122">
        <v>132</v>
      </c>
      <c r="K137" s="133">
        <v>0</v>
      </c>
      <c r="L137" s="133">
        <v>0</v>
      </c>
    </row>
    <row r="138" spans="5:12" x14ac:dyDescent="0.25">
      <c r="E138" s="107"/>
      <c r="F138" s="107"/>
      <c r="G138" s="107"/>
      <c r="H138" s="107"/>
      <c r="J138" s="122">
        <v>133</v>
      </c>
      <c r="K138" s="133">
        <v>0</v>
      </c>
      <c r="L138" s="133">
        <v>0</v>
      </c>
    </row>
    <row r="139" spans="5:12" x14ac:dyDescent="0.25">
      <c r="E139" s="107"/>
      <c r="F139" s="107"/>
      <c r="G139" s="107"/>
      <c r="H139" s="107"/>
      <c r="J139" s="122">
        <v>134</v>
      </c>
      <c r="K139" s="133">
        <v>0</v>
      </c>
      <c r="L139" s="133">
        <v>0</v>
      </c>
    </row>
    <row r="140" spans="5:12" x14ac:dyDescent="0.25">
      <c r="E140" s="107"/>
      <c r="F140" s="107"/>
      <c r="G140" s="107"/>
      <c r="H140" s="107"/>
      <c r="J140" s="122">
        <v>135</v>
      </c>
      <c r="K140" s="133">
        <v>0</v>
      </c>
      <c r="L140" s="133">
        <v>0</v>
      </c>
    </row>
    <row r="141" spans="5:12" x14ac:dyDescent="0.25">
      <c r="E141" s="107"/>
      <c r="F141" s="107"/>
      <c r="G141" s="107"/>
      <c r="H141" s="107"/>
      <c r="J141" s="122">
        <v>136</v>
      </c>
      <c r="K141" s="133">
        <v>0</v>
      </c>
      <c r="L141" s="133">
        <v>0</v>
      </c>
    </row>
    <row r="142" spans="5:12" x14ac:dyDescent="0.25">
      <c r="E142" s="107"/>
      <c r="F142" s="107"/>
      <c r="G142" s="107"/>
      <c r="H142" s="107"/>
      <c r="J142" s="122">
        <v>137</v>
      </c>
      <c r="K142" s="133">
        <v>0</v>
      </c>
      <c r="L142" s="133">
        <v>0</v>
      </c>
    </row>
    <row r="143" spans="5:12" x14ac:dyDescent="0.25">
      <c r="E143" s="107"/>
      <c r="F143" s="107"/>
      <c r="G143" s="107"/>
      <c r="H143" s="107"/>
      <c r="J143" s="122">
        <v>138</v>
      </c>
      <c r="K143" s="133">
        <v>0</v>
      </c>
      <c r="L143" s="133">
        <v>0</v>
      </c>
    </row>
    <row r="144" spans="5:12" x14ac:dyDescent="0.25">
      <c r="E144" s="107"/>
      <c r="F144" s="107"/>
      <c r="G144" s="107"/>
      <c r="H144" s="107"/>
      <c r="J144" s="122">
        <v>139</v>
      </c>
      <c r="K144" s="133">
        <v>0</v>
      </c>
      <c r="L144" s="133">
        <v>0</v>
      </c>
    </row>
    <row r="145" spans="5:12" x14ac:dyDescent="0.25">
      <c r="E145" s="107"/>
      <c r="F145" s="107"/>
      <c r="G145" s="107"/>
      <c r="H145" s="107"/>
      <c r="J145" s="122">
        <v>140</v>
      </c>
      <c r="K145" s="133">
        <v>0</v>
      </c>
      <c r="L145" s="133">
        <v>0</v>
      </c>
    </row>
    <row r="146" spans="5:12" x14ac:dyDescent="0.25">
      <c r="E146" s="107"/>
      <c r="F146" s="107"/>
      <c r="G146" s="107"/>
      <c r="H146" s="107"/>
      <c r="J146" s="122">
        <v>141</v>
      </c>
      <c r="K146" s="133">
        <v>0</v>
      </c>
      <c r="L146" s="133">
        <v>0</v>
      </c>
    </row>
    <row r="147" spans="5:12" x14ac:dyDescent="0.25">
      <c r="E147" s="107"/>
      <c r="F147" s="107"/>
      <c r="G147" s="107"/>
      <c r="H147" s="107"/>
      <c r="J147" s="122">
        <v>142</v>
      </c>
      <c r="K147" s="133">
        <v>0</v>
      </c>
      <c r="L147" s="133">
        <v>0</v>
      </c>
    </row>
    <row r="148" spans="5:12" x14ac:dyDescent="0.25">
      <c r="E148" s="107"/>
      <c r="F148" s="107"/>
      <c r="G148" s="107"/>
      <c r="H148" s="107"/>
      <c r="J148" s="122">
        <v>143</v>
      </c>
      <c r="K148" s="133">
        <v>0</v>
      </c>
      <c r="L148" s="133">
        <v>0</v>
      </c>
    </row>
    <row r="149" spans="5:12" x14ac:dyDescent="0.25">
      <c r="E149" s="107"/>
      <c r="F149" s="107"/>
      <c r="G149" s="107"/>
      <c r="H149" s="107"/>
      <c r="J149" s="122">
        <v>144</v>
      </c>
      <c r="K149" s="133">
        <v>0</v>
      </c>
      <c r="L149" s="133">
        <v>0</v>
      </c>
    </row>
    <row r="150" spans="5:12" x14ac:dyDescent="0.25">
      <c r="E150" s="107"/>
      <c r="F150" s="107"/>
      <c r="G150" s="107"/>
      <c r="H150" s="107"/>
      <c r="J150" s="122">
        <v>145</v>
      </c>
      <c r="K150" s="133">
        <v>0</v>
      </c>
      <c r="L150" s="133">
        <v>0</v>
      </c>
    </row>
    <row r="151" spans="5:12" x14ac:dyDescent="0.25">
      <c r="E151" s="107"/>
      <c r="F151" s="107"/>
      <c r="G151" s="107"/>
      <c r="H151" s="107"/>
      <c r="J151" s="122">
        <v>146</v>
      </c>
      <c r="K151" s="133">
        <v>0</v>
      </c>
      <c r="L151" s="133">
        <v>0</v>
      </c>
    </row>
    <row r="152" spans="5:12" x14ac:dyDescent="0.25">
      <c r="E152" s="107"/>
      <c r="F152" s="107"/>
      <c r="G152" s="107"/>
      <c r="H152" s="107"/>
      <c r="J152" s="122">
        <v>147</v>
      </c>
      <c r="K152" s="133">
        <v>0</v>
      </c>
      <c r="L152" s="133">
        <v>0</v>
      </c>
    </row>
    <row r="153" spans="5:12" x14ac:dyDescent="0.25">
      <c r="E153" s="107"/>
      <c r="F153" s="107"/>
      <c r="G153" s="107"/>
      <c r="H153" s="107"/>
      <c r="J153" s="122">
        <v>148</v>
      </c>
      <c r="K153" s="133">
        <v>0</v>
      </c>
      <c r="L153" s="133">
        <v>0</v>
      </c>
    </row>
    <row r="154" spans="5:12" x14ac:dyDescent="0.25">
      <c r="E154" s="107"/>
      <c r="F154" s="107"/>
      <c r="G154" s="107"/>
      <c r="H154" s="107"/>
      <c r="J154" s="122">
        <v>149</v>
      </c>
      <c r="K154" s="133">
        <v>0</v>
      </c>
      <c r="L154" s="133">
        <v>0</v>
      </c>
    </row>
    <row r="155" spans="5:12" x14ac:dyDescent="0.25">
      <c r="E155" s="107"/>
      <c r="F155" s="107"/>
      <c r="G155" s="107"/>
      <c r="H155" s="107"/>
      <c r="J155" s="122">
        <v>150</v>
      </c>
      <c r="K155" s="133">
        <v>0</v>
      </c>
      <c r="L155" s="133">
        <v>0</v>
      </c>
    </row>
    <row r="156" spans="5:12" x14ac:dyDescent="0.25">
      <c r="E156" s="107"/>
      <c r="F156" s="107"/>
      <c r="G156" s="107"/>
      <c r="H156" s="107"/>
      <c r="J156" s="122">
        <v>151</v>
      </c>
      <c r="K156" s="133">
        <v>0</v>
      </c>
      <c r="L156" s="133">
        <v>0</v>
      </c>
    </row>
    <row r="157" spans="5:12" x14ac:dyDescent="0.25">
      <c r="E157" s="107"/>
      <c r="F157" s="107"/>
      <c r="G157" s="107"/>
      <c r="H157" s="107"/>
      <c r="J157" s="122">
        <v>152</v>
      </c>
      <c r="K157" s="133">
        <v>0</v>
      </c>
      <c r="L157" s="133">
        <v>0</v>
      </c>
    </row>
    <row r="158" spans="5:12" x14ac:dyDescent="0.25">
      <c r="E158" s="107"/>
      <c r="F158" s="107"/>
      <c r="G158" s="107"/>
      <c r="H158" s="107"/>
      <c r="J158" s="122">
        <v>153</v>
      </c>
      <c r="K158" s="133">
        <v>0</v>
      </c>
      <c r="L158" s="133">
        <v>0</v>
      </c>
    </row>
    <row r="159" spans="5:12" x14ac:dyDescent="0.25">
      <c r="E159" s="107"/>
      <c r="F159" s="107"/>
      <c r="G159" s="107"/>
      <c r="H159" s="107"/>
      <c r="J159" s="122">
        <v>154</v>
      </c>
      <c r="K159" s="133">
        <v>0</v>
      </c>
      <c r="L159" s="133">
        <v>0</v>
      </c>
    </row>
    <row r="160" spans="5:12" x14ac:dyDescent="0.25">
      <c r="E160" s="107"/>
      <c r="F160" s="107"/>
      <c r="G160" s="107"/>
      <c r="H160" s="107"/>
      <c r="J160" s="122">
        <v>155</v>
      </c>
      <c r="K160" s="133">
        <v>0</v>
      </c>
      <c r="L160" s="133">
        <v>0</v>
      </c>
    </row>
    <row r="161" spans="5:12" x14ac:dyDescent="0.25">
      <c r="E161" s="107"/>
      <c r="F161" s="107"/>
      <c r="G161" s="107"/>
      <c r="H161" s="107"/>
      <c r="J161" s="122">
        <v>156</v>
      </c>
      <c r="K161" s="133">
        <v>0</v>
      </c>
      <c r="L161" s="133">
        <v>0</v>
      </c>
    </row>
    <row r="162" spans="5:12" x14ac:dyDescent="0.25">
      <c r="E162" s="107"/>
      <c r="F162" s="107"/>
      <c r="G162" s="107"/>
      <c r="H162" s="107"/>
      <c r="J162" s="122">
        <v>157</v>
      </c>
      <c r="K162" s="133">
        <v>0</v>
      </c>
      <c r="L162" s="133">
        <v>0</v>
      </c>
    </row>
    <row r="163" spans="5:12" x14ac:dyDescent="0.25">
      <c r="E163" s="107"/>
      <c r="F163" s="107"/>
      <c r="G163" s="107"/>
      <c r="H163" s="107"/>
      <c r="J163" s="122">
        <v>158</v>
      </c>
      <c r="K163" s="133">
        <v>0</v>
      </c>
      <c r="L163" s="133">
        <v>0</v>
      </c>
    </row>
    <row r="164" spans="5:12" x14ac:dyDescent="0.25">
      <c r="E164" s="107"/>
      <c r="F164" s="107"/>
      <c r="G164" s="107"/>
      <c r="H164" s="107"/>
      <c r="J164" s="122">
        <v>159</v>
      </c>
      <c r="K164" s="133">
        <v>0</v>
      </c>
      <c r="L164" s="133">
        <v>0</v>
      </c>
    </row>
    <row r="165" spans="5:12" x14ac:dyDescent="0.25">
      <c r="E165" s="107"/>
      <c r="F165" s="107"/>
      <c r="G165" s="107"/>
      <c r="H165" s="107"/>
      <c r="J165" s="122">
        <v>160</v>
      </c>
      <c r="K165" s="133">
        <v>0</v>
      </c>
      <c r="L165" s="133">
        <v>0</v>
      </c>
    </row>
    <row r="166" spans="5:12" x14ac:dyDescent="0.25">
      <c r="E166" s="107"/>
      <c r="F166" s="107"/>
      <c r="G166" s="107"/>
      <c r="H166" s="107"/>
      <c r="J166" s="122">
        <v>161</v>
      </c>
      <c r="K166" s="133">
        <v>0</v>
      </c>
      <c r="L166" s="133">
        <v>0</v>
      </c>
    </row>
    <row r="167" spans="5:12" x14ac:dyDescent="0.25">
      <c r="E167" s="107"/>
      <c r="F167" s="107"/>
      <c r="G167" s="107"/>
      <c r="H167" s="107"/>
      <c r="J167" s="122">
        <v>162</v>
      </c>
      <c r="K167" s="133">
        <v>0</v>
      </c>
      <c r="L167" s="133">
        <v>0</v>
      </c>
    </row>
    <row r="168" spans="5:12" x14ac:dyDescent="0.25">
      <c r="E168" s="107"/>
      <c r="F168" s="107"/>
      <c r="G168" s="107"/>
      <c r="H168" s="107"/>
      <c r="J168" s="122">
        <v>163</v>
      </c>
      <c r="K168" s="133">
        <v>0</v>
      </c>
      <c r="L168" s="133">
        <v>0</v>
      </c>
    </row>
    <row r="169" spans="5:12" x14ac:dyDescent="0.25">
      <c r="E169" s="107"/>
      <c r="F169" s="107"/>
      <c r="G169" s="107"/>
      <c r="H169" s="107"/>
      <c r="J169" s="122">
        <v>164</v>
      </c>
      <c r="K169" s="133">
        <v>0</v>
      </c>
      <c r="L169" s="133">
        <v>0</v>
      </c>
    </row>
    <row r="170" spans="5:12" x14ac:dyDescent="0.25">
      <c r="E170" s="107"/>
      <c r="F170" s="107"/>
      <c r="G170" s="107"/>
      <c r="H170" s="107"/>
      <c r="J170" s="122">
        <v>165</v>
      </c>
      <c r="K170" s="133">
        <v>0</v>
      </c>
      <c r="L170" s="133">
        <v>0</v>
      </c>
    </row>
    <row r="171" spans="5:12" x14ac:dyDescent="0.25">
      <c r="E171" s="107"/>
      <c r="F171" s="107"/>
      <c r="G171" s="107"/>
      <c r="H171" s="107"/>
      <c r="J171" s="122">
        <v>166</v>
      </c>
      <c r="K171" s="133">
        <v>0</v>
      </c>
      <c r="L171" s="133">
        <v>0</v>
      </c>
    </row>
    <row r="172" spans="5:12" x14ac:dyDescent="0.25">
      <c r="E172" s="107"/>
      <c r="F172" s="107"/>
      <c r="G172" s="107"/>
      <c r="H172" s="107"/>
      <c r="J172" s="122">
        <v>167</v>
      </c>
      <c r="K172" s="133">
        <v>0</v>
      </c>
      <c r="L172" s="133">
        <v>0</v>
      </c>
    </row>
    <row r="173" spans="5:12" x14ac:dyDescent="0.25">
      <c r="E173" s="107"/>
      <c r="F173" s="107"/>
      <c r="G173" s="107"/>
      <c r="H173" s="107"/>
      <c r="J173" s="122">
        <v>168</v>
      </c>
      <c r="K173" s="133">
        <v>0</v>
      </c>
      <c r="L173" s="133">
        <v>0</v>
      </c>
    </row>
    <row r="174" spans="5:12" x14ac:dyDescent="0.25">
      <c r="E174" s="107"/>
      <c r="F174" s="107"/>
      <c r="G174" s="107"/>
      <c r="H174" s="107"/>
      <c r="J174" s="122">
        <v>169</v>
      </c>
      <c r="K174" s="133">
        <v>0</v>
      </c>
      <c r="L174" s="133">
        <v>0</v>
      </c>
    </row>
    <row r="175" spans="5:12" x14ac:dyDescent="0.25">
      <c r="E175" s="107"/>
      <c r="F175" s="107"/>
      <c r="G175" s="107"/>
      <c r="H175" s="107"/>
      <c r="J175" s="122">
        <v>170</v>
      </c>
      <c r="K175" s="133">
        <v>0</v>
      </c>
      <c r="L175" s="133">
        <v>0</v>
      </c>
    </row>
    <row r="176" spans="5:12" x14ac:dyDescent="0.25">
      <c r="E176" s="107"/>
      <c r="F176" s="107"/>
      <c r="G176" s="107"/>
      <c r="H176" s="107"/>
      <c r="J176" s="122">
        <v>171</v>
      </c>
      <c r="K176" s="133">
        <v>0</v>
      </c>
      <c r="L176" s="133">
        <v>0</v>
      </c>
    </row>
    <row r="177" spans="5:12" x14ac:dyDescent="0.25">
      <c r="E177" s="107"/>
      <c r="F177" s="107"/>
      <c r="G177" s="107"/>
      <c r="H177" s="107"/>
      <c r="J177" s="122">
        <v>172</v>
      </c>
      <c r="K177" s="133">
        <v>0</v>
      </c>
      <c r="L177" s="133">
        <v>0</v>
      </c>
    </row>
    <row r="178" spans="5:12" x14ac:dyDescent="0.25">
      <c r="E178" s="107"/>
      <c r="F178" s="107"/>
      <c r="G178" s="107"/>
      <c r="H178" s="107"/>
      <c r="J178" s="122">
        <v>173</v>
      </c>
      <c r="K178" s="133">
        <v>0</v>
      </c>
      <c r="L178" s="133">
        <v>0</v>
      </c>
    </row>
    <row r="179" spans="5:12" x14ac:dyDescent="0.25">
      <c r="E179" s="107"/>
      <c r="F179" s="107"/>
      <c r="G179" s="107"/>
      <c r="H179" s="107"/>
      <c r="J179" s="122">
        <v>174</v>
      </c>
      <c r="K179" s="133">
        <v>0</v>
      </c>
      <c r="L179" s="133">
        <v>0</v>
      </c>
    </row>
    <row r="180" spans="5:12" x14ac:dyDescent="0.25">
      <c r="E180" s="107"/>
      <c r="F180" s="107"/>
      <c r="G180" s="107"/>
      <c r="H180" s="107"/>
      <c r="J180" s="122">
        <v>175</v>
      </c>
      <c r="K180" s="133">
        <v>0</v>
      </c>
      <c r="L180" s="133">
        <v>0</v>
      </c>
    </row>
    <row r="181" spans="5:12" x14ac:dyDescent="0.25">
      <c r="E181" s="107"/>
      <c r="F181" s="107"/>
      <c r="G181" s="107"/>
      <c r="H181" s="107"/>
      <c r="J181" s="122">
        <v>176</v>
      </c>
      <c r="K181" s="133">
        <v>0</v>
      </c>
      <c r="L181" s="133">
        <v>0</v>
      </c>
    </row>
    <row r="182" spans="5:12" x14ac:dyDescent="0.25">
      <c r="E182" s="107"/>
      <c r="F182" s="107"/>
      <c r="G182" s="107"/>
      <c r="H182" s="107"/>
      <c r="J182" s="122">
        <v>177</v>
      </c>
      <c r="K182" s="133">
        <v>0</v>
      </c>
      <c r="L182" s="133">
        <v>0</v>
      </c>
    </row>
    <row r="183" spans="5:12" x14ac:dyDescent="0.25">
      <c r="E183" s="107"/>
      <c r="F183" s="107"/>
      <c r="G183" s="107"/>
      <c r="H183" s="107"/>
      <c r="J183" s="122">
        <v>178</v>
      </c>
      <c r="K183" s="133">
        <v>0</v>
      </c>
      <c r="L183" s="133">
        <v>0</v>
      </c>
    </row>
    <row r="184" spans="5:12" x14ac:dyDescent="0.25">
      <c r="E184" s="107"/>
      <c r="F184" s="107"/>
      <c r="G184" s="107"/>
      <c r="H184" s="107"/>
      <c r="J184" s="122">
        <v>179</v>
      </c>
      <c r="K184" s="133">
        <v>0</v>
      </c>
      <c r="L184" s="133">
        <v>0</v>
      </c>
    </row>
    <row r="185" spans="5:12" x14ac:dyDescent="0.25">
      <c r="E185" s="107"/>
      <c r="F185" s="107"/>
      <c r="G185" s="107"/>
      <c r="H185" s="107"/>
      <c r="J185" s="122">
        <v>180</v>
      </c>
      <c r="K185" s="133">
        <v>0</v>
      </c>
      <c r="L185" s="133">
        <v>0</v>
      </c>
    </row>
    <row r="186" spans="5:12" x14ac:dyDescent="0.25">
      <c r="E186" s="107"/>
      <c r="F186" s="107"/>
      <c r="G186" s="107"/>
      <c r="H186" s="107"/>
      <c r="J186" s="122">
        <v>181</v>
      </c>
      <c r="K186" s="133">
        <v>0</v>
      </c>
      <c r="L186" s="133">
        <v>0</v>
      </c>
    </row>
    <row r="187" spans="5:12" x14ac:dyDescent="0.25">
      <c r="E187" s="107"/>
      <c r="F187" s="107"/>
      <c r="G187" s="107"/>
      <c r="H187" s="107"/>
      <c r="J187" s="122">
        <v>182</v>
      </c>
      <c r="K187" s="133">
        <v>0</v>
      </c>
      <c r="L187" s="133">
        <v>0</v>
      </c>
    </row>
    <row r="188" spans="5:12" x14ac:dyDescent="0.25">
      <c r="E188" s="107"/>
      <c r="F188" s="107"/>
      <c r="G188" s="107"/>
      <c r="H188" s="107"/>
      <c r="J188" s="122">
        <v>183</v>
      </c>
      <c r="K188" s="133">
        <v>0</v>
      </c>
      <c r="L188" s="133">
        <v>0</v>
      </c>
    </row>
    <row r="189" spans="5:12" x14ac:dyDescent="0.25">
      <c r="E189" s="107"/>
      <c r="F189" s="107"/>
      <c r="G189" s="107"/>
      <c r="H189" s="107"/>
      <c r="J189" s="122">
        <v>184</v>
      </c>
      <c r="K189" s="133">
        <v>0</v>
      </c>
      <c r="L189" s="133">
        <v>0</v>
      </c>
    </row>
    <row r="190" spans="5:12" x14ac:dyDescent="0.25">
      <c r="E190" s="107"/>
      <c r="F190" s="107"/>
      <c r="G190" s="107"/>
      <c r="H190" s="107"/>
      <c r="J190" s="122">
        <v>185</v>
      </c>
      <c r="K190" s="133">
        <v>0</v>
      </c>
      <c r="L190" s="133">
        <v>0</v>
      </c>
    </row>
    <row r="191" spans="5:12" x14ac:dyDescent="0.25">
      <c r="E191" s="107"/>
      <c r="F191" s="107"/>
      <c r="G191" s="107"/>
      <c r="H191" s="107"/>
      <c r="J191" s="122">
        <v>186</v>
      </c>
      <c r="K191" s="133">
        <v>0</v>
      </c>
      <c r="L191" s="133">
        <v>0</v>
      </c>
    </row>
    <row r="192" spans="5:12" x14ac:dyDescent="0.25">
      <c r="E192" s="107"/>
      <c r="F192" s="107"/>
      <c r="G192" s="107"/>
      <c r="H192" s="107"/>
      <c r="J192" s="122">
        <v>187</v>
      </c>
      <c r="K192" s="133">
        <v>0</v>
      </c>
      <c r="L192" s="133">
        <v>0</v>
      </c>
    </row>
    <row r="193" spans="5:12" x14ac:dyDescent="0.25">
      <c r="E193" s="107"/>
      <c r="F193" s="107"/>
      <c r="G193" s="107"/>
      <c r="H193" s="107"/>
      <c r="J193" s="122">
        <v>188</v>
      </c>
      <c r="K193" s="133">
        <v>0</v>
      </c>
      <c r="L193" s="133">
        <v>0</v>
      </c>
    </row>
    <row r="194" spans="5:12" x14ac:dyDescent="0.25">
      <c r="E194" s="107"/>
      <c r="F194" s="107"/>
      <c r="G194" s="107"/>
      <c r="H194" s="107"/>
      <c r="J194" s="122">
        <v>189</v>
      </c>
      <c r="K194" s="133">
        <v>0</v>
      </c>
      <c r="L194" s="133">
        <v>0</v>
      </c>
    </row>
    <row r="195" spans="5:12" x14ac:dyDescent="0.25">
      <c r="E195" s="107"/>
      <c r="F195" s="107"/>
      <c r="G195" s="107"/>
      <c r="H195" s="107"/>
      <c r="J195" s="122">
        <v>190</v>
      </c>
      <c r="K195" s="133">
        <v>0</v>
      </c>
      <c r="L195" s="133">
        <v>0</v>
      </c>
    </row>
    <row r="196" spans="5:12" x14ac:dyDescent="0.25">
      <c r="E196" s="107"/>
      <c r="F196" s="107"/>
      <c r="G196" s="107"/>
      <c r="H196" s="107"/>
      <c r="J196" s="122">
        <v>191</v>
      </c>
      <c r="K196" s="133">
        <v>0</v>
      </c>
      <c r="L196" s="133">
        <v>0</v>
      </c>
    </row>
    <row r="197" spans="5:12" x14ac:dyDescent="0.25">
      <c r="E197" s="107"/>
      <c r="F197" s="107"/>
      <c r="G197" s="107"/>
      <c r="H197" s="107"/>
      <c r="J197" s="122">
        <v>192</v>
      </c>
      <c r="K197" s="133">
        <v>0</v>
      </c>
      <c r="L197" s="133">
        <v>0</v>
      </c>
    </row>
    <row r="198" spans="5:12" x14ac:dyDescent="0.25">
      <c r="E198" s="107"/>
      <c r="F198" s="107"/>
      <c r="G198" s="107"/>
      <c r="H198" s="107"/>
      <c r="J198" s="122">
        <v>193</v>
      </c>
      <c r="K198" s="133">
        <v>0</v>
      </c>
      <c r="L198" s="133">
        <v>0</v>
      </c>
    </row>
    <row r="199" spans="5:12" x14ac:dyDescent="0.25">
      <c r="E199" s="107"/>
      <c r="F199" s="107"/>
      <c r="G199" s="107"/>
      <c r="H199" s="107"/>
      <c r="J199" s="122">
        <v>194</v>
      </c>
      <c r="K199" s="133">
        <v>0</v>
      </c>
      <c r="L199" s="133">
        <v>0</v>
      </c>
    </row>
    <row r="200" spans="5:12" x14ac:dyDescent="0.25">
      <c r="E200" s="107"/>
      <c r="F200" s="107"/>
      <c r="G200" s="107"/>
      <c r="H200" s="107"/>
      <c r="J200" s="122">
        <v>195</v>
      </c>
      <c r="K200" s="133">
        <v>0</v>
      </c>
      <c r="L200" s="133">
        <v>0</v>
      </c>
    </row>
    <row r="201" spans="5:12" x14ac:dyDescent="0.25">
      <c r="E201" s="107"/>
      <c r="F201" s="107"/>
      <c r="G201" s="107"/>
      <c r="H201" s="107"/>
      <c r="J201" s="122">
        <v>196</v>
      </c>
      <c r="K201" s="133">
        <v>0</v>
      </c>
      <c r="L201" s="133">
        <v>0</v>
      </c>
    </row>
    <row r="202" spans="5:12" x14ac:dyDescent="0.25">
      <c r="E202" s="107"/>
      <c r="F202" s="107"/>
      <c r="G202" s="107"/>
      <c r="H202" s="107"/>
      <c r="J202" s="122">
        <v>197</v>
      </c>
      <c r="K202" s="133">
        <v>0</v>
      </c>
      <c r="L202" s="133">
        <v>0</v>
      </c>
    </row>
    <row r="203" spans="5:12" x14ac:dyDescent="0.25">
      <c r="E203" s="107"/>
      <c r="F203" s="107"/>
      <c r="G203" s="107"/>
      <c r="H203" s="107"/>
      <c r="J203" s="122">
        <v>198</v>
      </c>
      <c r="K203" s="133">
        <v>0</v>
      </c>
      <c r="L203" s="133">
        <v>0</v>
      </c>
    </row>
    <row r="204" spans="5:12" x14ac:dyDescent="0.25">
      <c r="E204" s="107"/>
      <c r="F204" s="107"/>
      <c r="G204" s="107"/>
      <c r="H204" s="107"/>
      <c r="J204" s="122">
        <v>199</v>
      </c>
      <c r="K204" s="133">
        <v>0</v>
      </c>
      <c r="L204" s="133">
        <v>0</v>
      </c>
    </row>
    <row r="205" spans="5:12" x14ac:dyDescent="0.25">
      <c r="E205" s="107"/>
      <c r="F205" s="107"/>
      <c r="G205" s="107"/>
      <c r="H205" s="107"/>
      <c r="J205" s="122">
        <v>200</v>
      </c>
      <c r="K205" s="133">
        <v>0</v>
      </c>
      <c r="L205" s="133">
        <v>0</v>
      </c>
    </row>
    <row r="206" spans="5:12" x14ac:dyDescent="0.25">
      <c r="E206" s="107"/>
      <c r="F206" s="107"/>
      <c r="G206" s="107"/>
      <c r="H206" s="107"/>
      <c r="J206" s="122">
        <v>201</v>
      </c>
      <c r="K206" s="133">
        <v>0</v>
      </c>
      <c r="L206" s="133">
        <v>0</v>
      </c>
    </row>
    <row r="207" spans="5:12" x14ac:dyDescent="0.25">
      <c r="E207" s="107"/>
      <c r="F207" s="107"/>
      <c r="G207" s="107"/>
      <c r="H207" s="107"/>
      <c r="J207" s="122">
        <v>202</v>
      </c>
      <c r="K207" s="133">
        <v>0</v>
      </c>
      <c r="L207" s="133">
        <v>0</v>
      </c>
    </row>
    <row r="208" spans="5:12" x14ac:dyDescent="0.25">
      <c r="E208" s="107"/>
      <c r="F208" s="107"/>
      <c r="G208" s="107"/>
      <c r="H208" s="107"/>
      <c r="J208" s="122">
        <v>203</v>
      </c>
      <c r="K208" s="133">
        <v>0</v>
      </c>
      <c r="L208" s="133">
        <v>0</v>
      </c>
    </row>
    <row r="209" spans="5:12" x14ac:dyDescent="0.25">
      <c r="E209" s="107"/>
      <c r="F209" s="107"/>
      <c r="G209" s="107"/>
      <c r="H209" s="107"/>
      <c r="J209" s="122">
        <v>204</v>
      </c>
      <c r="K209" s="133">
        <v>0</v>
      </c>
      <c r="L209" s="133">
        <v>0</v>
      </c>
    </row>
    <row r="210" spans="5:12" x14ac:dyDescent="0.25">
      <c r="E210" s="107"/>
      <c r="F210" s="107"/>
      <c r="G210" s="107"/>
      <c r="H210" s="107"/>
      <c r="J210" s="122">
        <v>205</v>
      </c>
      <c r="K210" s="133">
        <v>0</v>
      </c>
      <c r="L210" s="133">
        <v>0</v>
      </c>
    </row>
    <row r="211" spans="5:12" x14ac:dyDescent="0.25">
      <c r="E211" s="107"/>
      <c r="F211" s="107"/>
      <c r="G211" s="107"/>
      <c r="H211" s="107"/>
      <c r="J211" s="122">
        <v>206</v>
      </c>
      <c r="K211" s="133">
        <v>0</v>
      </c>
      <c r="L211" s="133">
        <v>0</v>
      </c>
    </row>
    <row r="212" spans="5:12" x14ac:dyDescent="0.25">
      <c r="E212" s="107"/>
      <c r="F212" s="107"/>
      <c r="G212" s="107"/>
      <c r="H212" s="107"/>
      <c r="J212" s="122">
        <v>207</v>
      </c>
      <c r="K212" s="133">
        <v>0</v>
      </c>
      <c r="L212" s="133">
        <v>0</v>
      </c>
    </row>
    <row r="213" spans="5:12" x14ac:dyDescent="0.25">
      <c r="E213" s="107"/>
      <c r="F213" s="107"/>
      <c r="G213" s="107"/>
      <c r="H213" s="107"/>
      <c r="J213" s="122">
        <v>208</v>
      </c>
      <c r="K213" s="133">
        <v>0</v>
      </c>
      <c r="L213" s="133">
        <v>0</v>
      </c>
    </row>
    <row r="214" spans="5:12" x14ac:dyDescent="0.25">
      <c r="E214" s="107"/>
      <c r="F214" s="107"/>
      <c r="G214" s="107"/>
      <c r="H214" s="107"/>
      <c r="J214" s="122">
        <v>209</v>
      </c>
      <c r="K214" s="133">
        <v>0</v>
      </c>
      <c r="L214" s="133">
        <v>0</v>
      </c>
    </row>
    <row r="215" spans="5:12" x14ac:dyDescent="0.25">
      <c r="E215" s="107"/>
      <c r="F215" s="107"/>
      <c r="G215" s="107"/>
      <c r="H215" s="107"/>
      <c r="J215" s="122">
        <v>210</v>
      </c>
      <c r="K215" s="133">
        <v>0</v>
      </c>
      <c r="L215" s="133">
        <v>0</v>
      </c>
    </row>
    <row r="216" spans="5:12" x14ac:dyDescent="0.25">
      <c r="E216" s="107"/>
      <c r="F216" s="107"/>
      <c r="G216" s="107"/>
      <c r="H216" s="107"/>
      <c r="J216" s="122">
        <v>211</v>
      </c>
      <c r="K216" s="133">
        <v>0</v>
      </c>
      <c r="L216" s="133">
        <v>0</v>
      </c>
    </row>
    <row r="217" spans="5:12" x14ac:dyDescent="0.25">
      <c r="E217" s="107"/>
      <c r="F217" s="107"/>
      <c r="G217" s="107"/>
      <c r="H217" s="107"/>
      <c r="J217" s="122">
        <v>212</v>
      </c>
      <c r="K217" s="133">
        <v>0</v>
      </c>
      <c r="L217" s="133">
        <v>0</v>
      </c>
    </row>
    <row r="218" spans="5:12" x14ac:dyDescent="0.25">
      <c r="E218" s="107"/>
      <c r="F218" s="107"/>
      <c r="G218" s="107"/>
      <c r="H218" s="107"/>
      <c r="J218" s="122">
        <v>213</v>
      </c>
      <c r="K218" s="133">
        <v>0</v>
      </c>
      <c r="L218" s="133">
        <v>0</v>
      </c>
    </row>
    <row r="219" spans="5:12" x14ac:dyDescent="0.25">
      <c r="E219" s="107"/>
      <c r="F219" s="107"/>
      <c r="G219" s="107"/>
      <c r="H219" s="107"/>
      <c r="J219" s="122">
        <v>214</v>
      </c>
      <c r="K219" s="133">
        <v>0</v>
      </c>
      <c r="L219" s="133">
        <v>0</v>
      </c>
    </row>
    <row r="220" spans="5:12" x14ac:dyDescent="0.25">
      <c r="E220" s="107"/>
      <c r="F220" s="107"/>
      <c r="G220" s="107"/>
      <c r="H220" s="107"/>
      <c r="J220" s="122">
        <v>215</v>
      </c>
      <c r="K220" s="133">
        <v>0</v>
      </c>
      <c r="L220" s="133">
        <v>0</v>
      </c>
    </row>
    <row r="221" spans="5:12" x14ac:dyDescent="0.25">
      <c r="E221" s="107"/>
      <c r="F221" s="107"/>
      <c r="G221" s="107"/>
      <c r="H221" s="107"/>
      <c r="J221" s="122">
        <v>216</v>
      </c>
      <c r="K221" s="133">
        <v>0</v>
      </c>
      <c r="L221" s="133">
        <v>0</v>
      </c>
    </row>
    <row r="222" spans="5:12" x14ac:dyDescent="0.25">
      <c r="E222" s="107"/>
      <c r="F222" s="107"/>
      <c r="G222" s="107"/>
      <c r="H222" s="107"/>
      <c r="J222" s="122">
        <v>217</v>
      </c>
      <c r="K222" s="133">
        <v>0</v>
      </c>
      <c r="L222" s="133">
        <v>0</v>
      </c>
    </row>
    <row r="223" spans="5:12" x14ac:dyDescent="0.25">
      <c r="E223" s="107"/>
      <c r="F223" s="107"/>
      <c r="G223" s="107"/>
      <c r="H223" s="107"/>
      <c r="J223" s="122">
        <v>218</v>
      </c>
      <c r="K223" s="133">
        <v>0</v>
      </c>
      <c r="L223" s="133">
        <v>0</v>
      </c>
    </row>
    <row r="224" spans="5:12" x14ac:dyDescent="0.25">
      <c r="E224" s="107"/>
      <c r="F224" s="107"/>
      <c r="G224" s="107"/>
      <c r="H224" s="107"/>
      <c r="J224" s="122">
        <v>219</v>
      </c>
      <c r="K224" s="133">
        <v>0</v>
      </c>
      <c r="L224" s="133">
        <v>0</v>
      </c>
    </row>
    <row r="225" spans="5:12" x14ac:dyDescent="0.25">
      <c r="E225" s="107"/>
      <c r="F225" s="107"/>
      <c r="G225" s="107"/>
      <c r="H225" s="107"/>
      <c r="J225" s="122">
        <v>220</v>
      </c>
      <c r="K225" s="133">
        <v>0</v>
      </c>
      <c r="L225" s="133">
        <v>0</v>
      </c>
    </row>
    <row r="226" spans="5:12" x14ac:dyDescent="0.25">
      <c r="E226" s="107"/>
      <c r="F226" s="107"/>
      <c r="G226" s="107"/>
      <c r="H226" s="107"/>
      <c r="J226" s="122">
        <v>221</v>
      </c>
      <c r="K226" s="133">
        <v>0</v>
      </c>
      <c r="L226" s="133">
        <v>0</v>
      </c>
    </row>
    <row r="227" spans="5:12" x14ac:dyDescent="0.25">
      <c r="E227" s="107"/>
      <c r="F227" s="107"/>
      <c r="G227" s="107"/>
      <c r="H227" s="107"/>
      <c r="J227" s="122">
        <v>222</v>
      </c>
      <c r="K227" s="133">
        <v>0</v>
      </c>
      <c r="L227" s="133">
        <v>0</v>
      </c>
    </row>
    <row r="228" spans="5:12" x14ac:dyDescent="0.25">
      <c r="E228" s="107"/>
      <c r="F228" s="107"/>
      <c r="G228" s="107"/>
      <c r="H228" s="107"/>
      <c r="J228" s="122">
        <v>223</v>
      </c>
      <c r="K228" s="133">
        <v>0</v>
      </c>
      <c r="L228" s="133">
        <v>0</v>
      </c>
    </row>
    <row r="229" spans="5:12" x14ac:dyDescent="0.25">
      <c r="E229" s="107"/>
      <c r="F229" s="107"/>
      <c r="G229" s="107"/>
      <c r="H229" s="107"/>
      <c r="J229" s="122">
        <v>224</v>
      </c>
      <c r="K229" s="133">
        <v>0</v>
      </c>
      <c r="L229" s="133">
        <v>0</v>
      </c>
    </row>
    <row r="230" spans="5:12" x14ac:dyDescent="0.25">
      <c r="E230" s="107"/>
      <c r="F230" s="107"/>
      <c r="G230" s="107"/>
      <c r="H230" s="107"/>
      <c r="J230" s="122">
        <v>225</v>
      </c>
      <c r="K230" s="133">
        <v>0</v>
      </c>
      <c r="L230" s="133">
        <v>0</v>
      </c>
    </row>
    <row r="231" spans="5:12" x14ac:dyDescent="0.25">
      <c r="E231" s="107"/>
      <c r="F231" s="107"/>
      <c r="G231" s="107"/>
      <c r="H231" s="107"/>
      <c r="J231" s="122">
        <v>226</v>
      </c>
      <c r="K231" s="133">
        <v>0</v>
      </c>
      <c r="L231" s="133">
        <v>0</v>
      </c>
    </row>
    <row r="232" spans="5:12" x14ac:dyDescent="0.25">
      <c r="E232" s="107"/>
      <c r="F232" s="107"/>
      <c r="G232" s="107"/>
      <c r="H232" s="107"/>
      <c r="J232" s="122">
        <v>227</v>
      </c>
      <c r="K232" s="133">
        <v>0</v>
      </c>
      <c r="L232" s="133">
        <v>0</v>
      </c>
    </row>
    <row r="233" spans="5:12" x14ac:dyDescent="0.25">
      <c r="E233" s="107"/>
      <c r="F233" s="107"/>
      <c r="G233" s="107"/>
      <c r="H233" s="107"/>
      <c r="J233" s="122">
        <v>228</v>
      </c>
      <c r="K233" s="133">
        <v>0</v>
      </c>
      <c r="L233" s="133">
        <v>0</v>
      </c>
    </row>
    <row r="234" spans="5:12" x14ac:dyDescent="0.25">
      <c r="E234" s="107"/>
      <c r="F234" s="107"/>
      <c r="G234" s="107"/>
      <c r="H234" s="107"/>
      <c r="J234" s="122">
        <v>229</v>
      </c>
      <c r="K234" s="133">
        <v>0</v>
      </c>
      <c r="L234" s="133">
        <v>0</v>
      </c>
    </row>
    <row r="235" spans="5:12" x14ac:dyDescent="0.25">
      <c r="E235" s="107"/>
      <c r="F235" s="107"/>
      <c r="G235" s="107"/>
      <c r="H235" s="107"/>
      <c r="J235" s="122">
        <v>230</v>
      </c>
      <c r="K235" s="133">
        <v>0</v>
      </c>
      <c r="L235" s="133">
        <v>0</v>
      </c>
    </row>
    <row r="236" spans="5:12" x14ac:dyDescent="0.25">
      <c r="E236" s="107"/>
      <c r="F236" s="107"/>
      <c r="G236" s="107"/>
      <c r="H236" s="107"/>
      <c r="J236" s="122">
        <v>231</v>
      </c>
      <c r="K236" s="133">
        <v>0</v>
      </c>
      <c r="L236" s="133">
        <v>0</v>
      </c>
    </row>
    <row r="237" spans="5:12" x14ac:dyDescent="0.25">
      <c r="E237" s="107"/>
      <c r="F237" s="107"/>
      <c r="G237" s="107"/>
      <c r="H237" s="107"/>
      <c r="J237" s="122">
        <v>232</v>
      </c>
      <c r="K237" s="133">
        <v>0</v>
      </c>
      <c r="L237" s="133">
        <v>0</v>
      </c>
    </row>
    <row r="238" spans="5:12" x14ac:dyDescent="0.25">
      <c r="E238" s="107"/>
      <c r="F238" s="107"/>
      <c r="G238" s="107"/>
      <c r="H238" s="107"/>
      <c r="J238" s="122">
        <v>233</v>
      </c>
      <c r="K238" s="133">
        <v>0</v>
      </c>
      <c r="L238" s="133">
        <v>0</v>
      </c>
    </row>
    <row r="239" spans="5:12" x14ac:dyDescent="0.25">
      <c r="E239" s="107"/>
      <c r="F239" s="107"/>
      <c r="G239" s="107"/>
      <c r="H239" s="107"/>
      <c r="J239" s="122">
        <v>234</v>
      </c>
      <c r="K239" s="133">
        <v>0</v>
      </c>
      <c r="L239" s="133">
        <v>0</v>
      </c>
    </row>
    <row r="240" spans="5:12" x14ac:dyDescent="0.25">
      <c r="E240" s="107"/>
      <c r="F240" s="107"/>
      <c r="G240" s="107"/>
      <c r="H240" s="107"/>
      <c r="J240" s="122">
        <v>235</v>
      </c>
      <c r="K240" s="133">
        <v>0</v>
      </c>
      <c r="L240" s="133">
        <v>0</v>
      </c>
    </row>
    <row r="241" spans="5:12" x14ac:dyDescent="0.25">
      <c r="E241" s="107"/>
      <c r="F241" s="107"/>
      <c r="G241" s="107"/>
      <c r="H241" s="107"/>
      <c r="J241" s="122">
        <v>236</v>
      </c>
      <c r="K241" s="133">
        <v>0</v>
      </c>
      <c r="L241" s="133">
        <v>0</v>
      </c>
    </row>
    <row r="242" spans="5:12" x14ac:dyDescent="0.25">
      <c r="E242" s="107"/>
      <c r="F242" s="107"/>
      <c r="G242" s="107"/>
      <c r="H242" s="107"/>
      <c r="J242" s="122">
        <v>237</v>
      </c>
      <c r="K242" s="133">
        <v>0</v>
      </c>
      <c r="L242" s="133">
        <v>0</v>
      </c>
    </row>
    <row r="243" spans="5:12" x14ac:dyDescent="0.25">
      <c r="E243" s="107"/>
      <c r="F243" s="107"/>
      <c r="G243" s="107"/>
      <c r="H243" s="107"/>
      <c r="J243" s="122">
        <v>238</v>
      </c>
      <c r="K243" s="133">
        <v>0</v>
      </c>
      <c r="L243" s="133">
        <v>0</v>
      </c>
    </row>
    <row r="244" spans="5:12" x14ac:dyDescent="0.25">
      <c r="E244" s="107"/>
      <c r="F244" s="107"/>
      <c r="G244" s="107"/>
      <c r="H244" s="107"/>
      <c r="J244" s="122">
        <v>239</v>
      </c>
      <c r="K244" s="133">
        <v>0</v>
      </c>
      <c r="L244" s="133">
        <v>0</v>
      </c>
    </row>
    <row r="245" spans="5:12" x14ac:dyDescent="0.25">
      <c r="E245" s="107"/>
      <c r="F245" s="107"/>
      <c r="G245" s="107"/>
      <c r="H245" s="107"/>
      <c r="J245" s="122">
        <v>240</v>
      </c>
      <c r="K245" s="133">
        <v>0</v>
      </c>
      <c r="L245" s="133">
        <v>0</v>
      </c>
    </row>
    <row r="246" spans="5:12" x14ac:dyDescent="0.25">
      <c r="E246" s="107"/>
      <c r="F246" s="107"/>
      <c r="G246" s="107"/>
      <c r="H246" s="107"/>
      <c r="J246" s="122">
        <v>241</v>
      </c>
      <c r="K246" s="133">
        <v>0</v>
      </c>
      <c r="L246" s="133">
        <v>0</v>
      </c>
    </row>
    <row r="247" spans="5:12" x14ac:dyDescent="0.25">
      <c r="E247" s="107"/>
      <c r="F247" s="107"/>
      <c r="G247" s="107"/>
      <c r="H247" s="107"/>
      <c r="J247" s="122">
        <v>242</v>
      </c>
      <c r="K247" s="133">
        <v>0</v>
      </c>
      <c r="L247" s="133">
        <v>0</v>
      </c>
    </row>
    <row r="248" spans="5:12" x14ac:dyDescent="0.25">
      <c r="E248" s="107"/>
      <c r="F248" s="107"/>
      <c r="G248" s="107"/>
      <c r="H248" s="107"/>
      <c r="J248" s="122">
        <v>243</v>
      </c>
      <c r="K248" s="133">
        <v>0</v>
      </c>
      <c r="L248" s="133">
        <v>0</v>
      </c>
    </row>
    <row r="249" spans="5:12" x14ac:dyDescent="0.25">
      <c r="E249" s="107"/>
      <c r="F249" s="107"/>
      <c r="G249" s="107"/>
      <c r="H249" s="107"/>
      <c r="J249" s="122">
        <v>244</v>
      </c>
      <c r="K249" s="133">
        <v>0</v>
      </c>
      <c r="L249" s="133">
        <v>0</v>
      </c>
    </row>
    <row r="250" spans="5:12" x14ac:dyDescent="0.25">
      <c r="E250" s="107"/>
      <c r="F250" s="107"/>
      <c r="G250" s="107"/>
      <c r="H250" s="107"/>
      <c r="J250" s="122">
        <v>245</v>
      </c>
      <c r="K250" s="133">
        <v>0</v>
      </c>
      <c r="L250" s="133">
        <v>0</v>
      </c>
    </row>
    <row r="251" spans="5:12" x14ac:dyDescent="0.25">
      <c r="E251" s="107"/>
      <c r="F251" s="107"/>
      <c r="G251" s="107"/>
      <c r="H251" s="107"/>
      <c r="J251" s="122">
        <v>246</v>
      </c>
      <c r="K251" s="133">
        <v>0</v>
      </c>
      <c r="L251" s="133">
        <v>0</v>
      </c>
    </row>
    <row r="252" spans="5:12" x14ac:dyDescent="0.25">
      <c r="E252" s="107"/>
      <c r="F252" s="107"/>
      <c r="G252" s="107"/>
      <c r="H252" s="107"/>
      <c r="J252" s="122">
        <v>247</v>
      </c>
      <c r="K252" s="133">
        <v>0</v>
      </c>
      <c r="L252" s="133">
        <v>0</v>
      </c>
    </row>
    <row r="253" spans="5:12" x14ac:dyDescent="0.25">
      <c r="E253" s="107"/>
      <c r="F253" s="107"/>
      <c r="G253" s="107"/>
      <c r="H253" s="107"/>
      <c r="J253" s="122">
        <v>248</v>
      </c>
      <c r="K253" s="133">
        <v>0</v>
      </c>
      <c r="L253" s="133">
        <v>0</v>
      </c>
    </row>
    <row r="254" spans="5:12" x14ac:dyDescent="0.25">
      <c r="E254" s="107"/>
      <c r="F254" s="107"/>
      <c r="G254" s="107"/>
      <c r="H254" s="107"/>
      <c r="J254" s="122">
        <v>249</v>
      </c>
      <c r="K254" s="133">
        <v>0</v>
      </c>
      <c r="L254" s="133">
        <v>0</v>
      </c>
    </row>
    <row r="255" spans="5:12" x14ac:dyDescent="0.25">
      <c r="E255" s="107"/>
      <c r="F255" s="107"/>
      <c r="G255" s="107"/>
      <c r="H255" s="107"/>
      <c r="J255" s="122">
        <v>250</v>
      </c>
      <c r="K255" s="133">
        <v>0</v>
      </c>
      <c r="L255" s="133">
        <v>0</v>
      </c>
    </row>
    <row r="256" spans="5:12" x14ac:dyDescent="0.25">
      <c r="E256" s="107"/>
      <c r="F256" s="107"/>
      <c r="G256" s="107"/>
      <c r="H256" s="107"/>
      <c r="J256" s="122">
        <v>251</v>
      </c>
      <c r="K256" s="133">
        <v>0</v>
      </c>
      <c r="L256" s="133">
        <v>0</v>
      </c>
    </row>
    <row r="257" spans="5:12" x14ac:dyDescent="0.25">
      <c r="E257" s="107"/>
      <c r="F257" s="107"/>
      <c r="G257" s="107"/>
      <c r="H257" s="107"/>
      <c r="J257" s="122">
        <v>252</v>
      </c>
      <c r="K257" s="133">
        <v>0</v>
      </c>
      <c r="L257" s="133">
        <v>0</v>
      </c>
    </row>
    <row r="258" spans="5:12" x14ac:dyDescent="0.25">
      <c r="E258" s="107"/>
      <c r="F258" s="107"/>
      <c r="G258" s="107"/>
      <c r="H258" s="107"/>
      <c r="J258" s="122">
        <v>253</v>
      </c>
      <c r="K258" s="133">
        <v>0</v>
      </c>
      <c r="L258" s="133">
        <v>0</v>
      </c>
    </row>
    <row r="259" spans="5:12" x14ac:dyDescent="0.25">
      <c r="E259" s="107"/>
      <c r="F259" s="107"/>
      <c r="G259" s="107"/>
      <c r="H259" s="107"/>
      <c r="J259" s="122">
        <v>254</v>
      </c>
      <c r="K259" s="133">
        <v>0</v>
      </c>
      <c r="L259" s="133">
        <v>0</v>
      </c>
    </row>
    <row r="260" spans="5:12" x14ac:dyDescent="0.25">
      <c r="E260" s="107"/>
      <c r="F260" s="107"/>
      <c r="G260" s="107"/>
      <c r="H260" s="107"/>
      <c r="J260" s="122">
        <v>255</v>
      </c>
      <c r="K260" s="133">
        <v>0</v>
      </c>
      <c r="L260" s="133">
        <v>0</v>
      </c>
    </row>
    <row r="261" spans="5:12" x14ac:dyDescent="0.25">
      <c r="E261" s="107"/>
      <c r="F261" s="107"/>
      <c r="G261" s="107"/>
      <c r="H261" s="107"/>
      <c r="J261" s="122">
        <v>256</v>
      </c>
      <c r="K261" s="133">
        <v>0</v>
      </c>
      <c r="L261" s="133">
        <v>0</v>
      </c>
    </row>
    <row r="262" spans="5:12" x14ac:dyDescent="0.25">
      <c r="E262" s="107"/>
      <c r="F262" s="107"/>
      <c r="G262" s="107"/>
      <c r="H262" s="107"/>
      <c r="J262" s="122">
        <v>257</v>
      </c>
      <c r="K262" s="133">
        <v>0</v>
      </c>
      <c r="L262" s="133">
        <v>0</v>
      </c>
    </row>
    <row r="263" spans="5:12" x14ac:dyDescent="0.25">
      <c r="E263" s="107"/>
      <c r="F263" s="107"/>
      <c r="G263" s="107"/>
      <c r="H263" s="107"/>
      <c r="J263" s="122">
        <v>258</v>
      </c>
      <c r="K263" s="133">
        <v>0</v>
      </c>
      <c r="L263" s="133">
        <v>0</v>
      </c>
    </row>
    <row r="264" spans="5:12" x14ac:dyDescent="0.25">
      <c r="E264" s="107"/>
      <c r="F264" s="107"/>
      <c r="G264" s="107"/>
      <c r="H264" s="107"/>
      <c r="J264" s="122">
        <v>259</v>
      </c>
      <c r="K264" s="133">
        <v>0</v>
      </c>
      <c r="L264" s="133">
        <v>0</v>
      </c>
    </row>
    <row r="265" spans="5:12" x14ac:dyDescent="0.25">
      <c r="E265" s="107"/>
      <c r="F265" s="107"/>
      <c r="G265" s="107"/>
      <c r="H265" s="107"/>
      <c r="J265" s="122">
        <v>260</v>
      </c>
      <c r="K265" s="133">
        <v>0</v>
      </c>
      <c r="L265" s="133">
        <v>0</v>
      </c>
    </row>
    <row r="266" spans="5:12" x14ac:dyDescent="0.25">
      <c r="E266" s="107"/>
      <c r="F266" s="107"/>
      <c r="G266" s="107"/>
      <c r="H266" s="107"/>
      <c r="J266" s="122">
        <v>261</v>
      </c>
      <c r="K266" s="133">
        <v>0</v>
      </c>
      <c r="L266" s="133">
        <v>0</v>
      </c>
    </row>
    <row r="267" spans="5:12" x14ac:dyDescent="0.25">
      <c r="E267" s="107"/>
      <c r="F267" s="107"/>
      <c r="G267" s="107"/>
      <c r="H267" s="107"/>
      <c r="J267" s="122">
        <v>262</v>
      </c>
      <c r="K267" s="133">
        <v>0</v>
      </c>
      <c r="L267" s="133">
        <v>0</v>
      </c>
    </row>
    <row r="268" spans="5:12" x14ac:dyDescent="0.25">
      <c r="E268" s="107"/>
      <c r="F268" s="107"/>
      <c r="G268" s="107"/>
      <c r="H268" s="107"/>
      <c r="J268" s="122">
        <v>263</v>
      </c>
      <c r="K268" s="133">
        <v>0</v>
      </c>
      <c r="L268" s="133">
        <v>0</v>
      </c>
    </row>
    <row r="269" spans="5:12" x14ac:dyDescent="0.25">
      <c r="E269" s="107"/>
      <c r="F269" s="107"/>
      <c r="G269" s="107"/>
      <c r="H269" s="107"/>
      <c r="J269" s="122">
        <v>264</v>
      </c>
      <c r="K269" s="133">
        <v>0</v>
      </c>
      <c r="L269" s="133">
        <v>0</v>
      </c>
    </row>
    <row r="270" spans="5:12" x14ac:dyDescent="0.25">
      <c r="E270" s="107"/>
      <c r="F270" s="107"/>
      <c r="G270" s="107"/>
      <c r="H270" s="107"/>
      <c r="J270" s="122">
        <v>265</v>
      </c>
      <c r="K270" s="133">
        <v>0</v>
      </c>
      <c r="L270" s="133">
        <v>0</v>
      </c>
    </row>
    <row r="271" spans="5:12" x14ac:dyDescent="0.25">
      <c r="E271" s="107"/>
      <c r="F271" s="107"/>
      <c r="G271" s="107"/>
      <c r="H271" s="107"/>
      <c r="J271" s="122">
        <v>266</v>
      </c>
      <c r="K271" s="133">
        <v>0</v>
      </c>
      <c r="L271" s="133">
        <v>0</v>
      </c>
    </row>
    <row r="272" spans="5:12" x14ac:dyDescent="0.25">
      <c r="E272" s="107"/>
      <c r="F272" s="107"/>
      <c r="G272" s="107"/>
      <c r="H272" s="107"/>
      <c r="J272" s="122">
        <v>267</v>
      </c>
      <c r="K272" s="133">
        <v>0</v>
      </c>
      <c r="L272" s="133">
        <v>0</v>
      </c>
    </row>
    <row r="273" spans="5:12" x14ac:dyDescent="0.25">
      <c r="E273" s="107"/>
      <c r="F273" s="107"/>
      <c r="G273" s="107"/>
      <c r="H273" s="107"/>
      <c r="J273" s="122">
        <v>268</v>
      </c>
      <c r="K273" s="133">
        <v>0</v>
      </c>
      <c r="L273" s="133">
        <v>0</v>
      </c>
    </row>
    <row r="274" spans="5:12" x14ac:dyDescent="0.25">
      <c r="E274" s="107"/>
      <c r="F274" s="107"/>
      <c r="G274" s="107"/>
      <c r="H274" s="107"/>
      <c r="J274" s="122">
        <v>269</v>
      </c>
      <c r="K274" s="133">
        <v>0</v>
      </c>
      <c r="L274" s="133">
        <v>0</v>
      </c>
    </row>
    <row r="275" spans="5:12" x14ac:dyDescent="0.25">
      <c r="E275" s="107"/>
      <c r="F275" s="107"/>
      <c r="G275" s="107"/>
      <c r="H275" s="107"/>
      <c r="J275" s="122">
        <v>270</v>
      </c>
      <c r="K275" s="133">
        <v>0</v>
      </c>
      <c r="L275" s="133">
        <v>0</v>
      </c>
    </row>
    <row r="276" spans="5:12" x14ac:dyDescent="0.25">
      <c r="E276" s="107"/>
      <c r="F276" s="107"/>
      <c r="G276" s="107"/>
      <c r="H276" s="107"/>
      <c r="J276" s="122">
        <v>271</v>
      </c>
      <c r="K276" s="133">
        <v>0</v>
      </c>
      <c r="L276" s="133">
        <v>0</v>
      </c>
    </row>
    <row r="277" spans="5:12" x14ac:dyDescent="0.25">
      <c r="E277" s="107"/>
      <c r="F277" s="107"/>
      <c r="G277" s="107"/>
      <c r="H277" s="107"/>
      <c r="J277" s="122">
        <v>272</v>
      </c>
      <c r="K277" s="133">
        <v>0</v>
      </c>
      <c r="L277" s="133">
        <v>0</v>
      </c>
    </row>
    <row r="278" spans="5:12" x14ac:dyDescent="0.25">
      <c r="E278" s="107"/>
      <c r="F278" s="107"/>
      <c r="G278" s="107"/>
      <c r="H278" s="107"/>
      <c r="J278" s="122">
        <v>273</v>
      </c>
      <c r="K278" s="133">
        <v>0</v>
      </c>
      <c r="L278" s="133">
        <v>0</v>
      </c>
    </row>
    <row r="279" spans="5:12" x14ac:dyDescent="0.25">
      <c r="E279" s="107"/>
      <c r="F279" s="107"/>
      <c r="G279" s="107"/>
      <c r="H279" s="107"/>
      <c r="J279" s="122">
        <v>274</v>
      </c>
      <c r="K279" s="133">
        <v>0</v>
      </c>
      <c r="L279" s="133">
        <v>0</v>
      </c>
    </row>
    <row r="280" spans="5:12" x14ac:dyDescent="0.25">
      <c r="E280" s="107"/>
      <c r="F280" s="107"/>
      <c r="G280" s="107"/>
      <c r="H280" s="107"/>
      <c r="J280" s="122">
        <v>275</v>
      </c>
      <c r="K280" s="133">
        <v>0</v>
      </c>
      <c r="L280" s="133">
        <v>0</v>
      </c>
    </row>
    <row r="281" spans="5:12" x14ac:dyDescent="0.25">
      <c r="E281" s="107"/>
      <c r="F281" s="107"/>
      <c r="G281" s="107"/>
      <c r="H281" s="107"/>
      <c r="J281" s="122">
        <v>276</v>
      </c>
      <c r="K281" s="133">
        <v>0</v>
      </c>
      <c r="L281" s="133">
        <v>0</v>
      </c>
    </row>
    <row r="282" spans="5:12" x14ac:dyDescent="0.25">
      <c r="E282" s="107"/>
      <c r="F282" s="107"/>
      <c r="G282" s="107"/>
      <c r="H282" s="107"/>
      <c r="J282" s="122">
        <v>277</v>
      </c>
      <c r="K282" s="133">
        <v>0</v>
      </c>
      <c r="L282" s="133">
        <v>0</v>
      </c>
    </row>
    <row r="283" spans="5:12" x14ac:dyDescent="0.25">
      <c r="E283" s="107"/>
      <c r="F283" s="107"/>
      <c r="G283" s="107"/>
      <c r="H283" s="107"/>
      <c r="J283" s="122">
        <v>278</v>
      </c>
      <c r="K283" s="133">
        <v>0</v>
      </c>
      <c r="L283" s="133">
        <v>0</v>
      </c>
    </row>
    <row r="284" spans="5:12" x14ac:dyDescent="0.25">
      <c r="E284" s="107"/>
      <c r="F284" s="107"/>
      <c r="G284" s="107"/>
      <c r="H284" s="107"/>
      <c r="J284" s="122">
        <v>279</v>
      </c>
      <c r="K284" s="133">
        <v>0</v>
      </c>
      <c r="L284" s="133">
        <v>0</v>
      </c>
    </row>
    <row r="285" spans="5:12" x14ac:dyDescent="0.25">
      <c r="E285" s="107"/>
      <c r="F285" s="107"/>
      <c r="G285" s="107"/>
      <c r="H285" s="107"/>
      <c r="J285" s="122">
        <v>280</v>
      </c>
      <c r="K285" s="133">
        <v>0</v>
      </c>
      <c r="L285" s="133">
        <v>0</v>
      </c>
    </row>
    <row r="286" spans="5:12" x14ac:dyDescent="0.25">
      <c r="E286" s="107"/>
      <c r="F286" s="107"/>
      <c r="G286" s="107"/>
      <c r="H286" s="107"/>
      <c r="J286" s="122">
        <v>281</v>
      </c>
      <c r="K286" s="133">
        <v>0</v>
      </c>
      <c r="L286" s="133">
        <v>0</v>
      </c>
    </row>
    <row r="287" spans="5:12" x14ac:dyDescent="0.25">
      <c r="E287" s="107"/>
      <c r="F287" s="107"/>
      <c r="G287" s="107"/>
      <c r="H287" s="107"/>
      <c r="J287" s="122">
        <v>282</v>
      </c>
      <c r="K287" s="133">
        <v>0</v>
      </c>
      <c r="L287" s="133">
        <v>0</v>
      </c>
    </row>
    <row r="288" spans="5:12" x14ac:dyDescent="0.25">
      <c r="E288" s="107"/>
      <c r="F288" s="107"/>
      <c r="G288" s="107"/>
      <c r="H288" s="107"/>
      <c r="J288" s="122">
        <v>283</v>
      </c>
      <c r="K288" s="133">
        <v>0</v>
      </c>
      <c r="L288" s="133">
        <v>0</v>
      </c>
    </row>
    <row r="289" spans="5:12" x14ac:dyDescent="0.25">
      <c r="E289" s="107"/>
      <c r="F289" s="107"/>
      <c r="G289" s="107"/>
      <c r="H289" s="107"/>
      <c r="J289" s="122">
        <v>284</v>
      </c>
      <c r="K289" s="133">
        <v>0</v>
      </c>
      <c r="L289" s="133">
        <v>0</v>
      </c>
    </row>
    <row r="290" spans="5:12" x14ac:dyDescent="0.25">
      <c r="E290" s="107"/>
      <c r="F290" s="107"/>
      <c r="G290" s="107"/>
      <c r="H290" s="107"/>
      <c r="J290" s="122">
        <v>285</v>
      </c>
      <c r="K290" s="133">
        <v>0</v>
      </c>
      <c r="L290" s="133">
        <v>0</v>
      </c>
    </row>
    <row r="291" spans="5:12" x14ac:dyDescent="0.25">
      <c r="E291" s="107"/>
      <c r="F291" s="107"/>
      <c r="G291" s="107"/>
      <c r="H291" s="107"/>
      <c r="J291" s="122">
        <v>286</v>
      </c>
      <c r="K291" s="133">
        <v>0</v>
      </c>
      <c r="L291" s="133">
        <v>0</v>
      </c>
    </row>
    <row r="292" spans="5:12" x14ac:dyDescent="0.25">
      <c r="E292" s="107"/>
      <c r="F292" s="107"/>
      <c r="G292" s="107"/>
      <c r="H292" s="107"/>
      <c r="J292" s="122">
        <v>287</v>
      </c>
      <c r="K292" s="133">
        <v>0</v>
      </c>
      <c r="L292" s="133">
        <v>0</v>
      </c>
    </row>
    <row r="293" spans="5:12" x14ac:dyDescent="0.25">
      <c r="E293" s="107"/>
      <c r="F293" s="107"/>
      <c r="G293" s="107"/>
      <c r="H293" s="107"/>
      <c r="J293" s="122">
        <v>288</v>
      </c>
      <c r="K293" s="133">
        <v>0</v>
      </c>
      <c r="L293" s="133">
        <v>0</v>
      </c>
    </row>
    <row r="294" spans="5:12" x14ac:dyDescent="0.25">
      <c r="E294" s="107"/>
      <c r="F294" s="107"/>
      <c r="G294" s="107"/>
      <c r="H294" s="107"/>
      <c r="J294" s="122">
        <v>289</v>
      </c>
      <c r="K294" s="133">
        <v>0</v>
      </c>
      <c r="L294" s="133">
        <v>0</v>
      </c>
    </row>
    <row r="295" spans="5:12" x14ac:dyDescent="0.25">
      <c r="E295" s="107"/>
      <c r="F295" s="107"/>
      <c r="G295" s="107"/>
      <c r="H295" s="107"/>
      <c r="J295" s="122">
        <v>290</v>
      </c>
      <c r="K295" s="133">
        <v>0</v>
      </c>
      <c r="L295" s="133">
        <v>0</v>
      </c>
    </row>
    <row r="296" spans="5:12" x14ac:dyDescent="0.25">
      <c r="E296" s="107"/>
      <c r="F296" s="107"/>
      <c r="G296" s="107"/>
      <c r="H296" s="107"/>
      <c r="J296" s="122">
        <v>291</v>
      </c>
      <c r="K296" s="133">
        <v>0</v>
      </c>
      <c r="L296" s="133">
        <v>0</v>
      </c>
    </row>
    <row r="297" spans="5:12" x14ac:dyDescent="0.25">
      <c r="E297" s="107"/>
      <c r="F297" s="107"/>
      <c r="G297" s="107"/>
      <c r="H297" s="107"/>
      <c r="J297" s="122">
        <v>292</v>
      </c>
      <c r="K297" s="133">
        <v>0</v>
      </c>
      <c r="L297" s="133">
        <v>0</v>
      </c>
    </row>
    <row r="298" spans="5:12" x14ac:dyDescent="0.25">
      <c r="E298" s="107"/>
      <c r="F298" s="107"/>
      <c r="G298" s="107"/>
      <c r="H298" s="107"/>
      <c r="J298" s="122">
        <v>293</v>
      </c>
      <c r="K298" s="133">
        <v>0</v>
      </c>
      <c r="L298" s="133">
        <v>0</v>
      </c>
    </row>
    <row r="299" spans="5:12" x14ac:dyDescent="0.25">
      <c r="E299" s="107"/>
      <c r="F299" s="107"/>
      <c r="G299" s="107"/>
      <c r="H299" s="107"/>
      <c r="J299" s="122">
        <v>294</v>
      </c>
      <c r="K299" s="133">
        <v>0</v>
      </c>
      <c r="L299" s="133">
        <v>0</v>
      </c>
    </row>
    <row r="300" spans="5:12" x14ac:dyDescent="0.25">
      <c r="E300" s="107"/>
      <c r="F300" s="107"/>
      <c r="G300" s="107"/>
      <c r="H300" s="107"/>
      <c r="J300" s="122">
        <v>295</v>
      </c>
      <c r="K300" s="133">
        <v>0</v>
      </c>
      <c r="L300" s="133">
        <v>0</v>
      </c>
    </row>
    <row r="301" spans="5:12" x14ac:dyDescent="0.25">
      <c r="E301" s="107"/>
      <c r="F301" s="107"/>
      <c r="G301" s="107"/>
      <c r="H301" s="107"/>
      <c r="J301" s="122">
        <v>296</v>
      </c>
      <c r="K301" s="133">
        <v>0</v>
      </c>
      <c r="L301" s="133">
        <v>0</v>
      </c>
    </row>
    <row r="302" spans="5:12" x14ac:dyDescent="0.25">
      <c r="E302" s="107"/>
      <c r="F302" s="107"/>
      <c r="G302" s="107"/>
      <c r="H302" s="107"/>
      <c r="J302" s="122">
        <v>297</v>
      </c>
      <c r="K302" s="133">
        <v>0</v>
      </c>
      <c r="L302" s="133">
        <v>0</v>
      </c>
    </row>
    <row r="303" spans="5:12" x14ac:dyDescent="0.25">
      <c r="E303" s="107"/>
      <c r="F303" s="107"/>
      <c r="G303" s="107"/>
      <c r="H303" s="107"/>
      <c r="J303" s="122">
        <v>298</v>
      </c>
      <c r="K303" s="133">
        <v>0</v>
      </c>
      <c r="L303" s="133">
        <v>0</v>
      </c>
    </row>
    <row r="304" spans="5:12" x14ac:dyDescent="0.25">
      <c r="E304" s="107"/>
      <c r="F304" s="107"/>
      <c r="G304" s="107"/>
      <c r="H304" s="107"/>
      <c r="J304" s="122">
        <v>299</v>
      </c>
      <c r="K304" s="133">
        <v>0</v>
      </c>
      <c r="L304" s="133">
        <v>0</v>
      </c>
    </row>
    <row r="305" spans="5:12" x14ac:dyDescent="0.25">
      <c r="E305" s="107"/>
      <c r="F305" s="107"/>
      <c r="G305" s="107"/>
      <c r="H305" s="107"/>
      <c r="J305" s="122">
        <v>300</v>
      </c>
      <c r="K305" s="133">
        <v>0</v>
      </c>
      <c r="L305" s="133">
        <v>0</v>
      </c>
    </row>
    <row r="306" spans="5:12" x14ac:dyDescent="0.25">
      <c r="E306" s="107"/>
      <c r="F306" s="107"/>
      <c r="G306" s="107"/>
      <c r="H306" s="107"/>
      <c r="J306" s="122">
        <v>301</v>
      </c>
      <c r="K306" s="133">
        <v>0</v>
      </c>
      <c r="L306" s="133">
        <v>0</v>
      </c>
    </row>
    <row r="307" spans="5:12" x14ac:dyDescent="0.25">
      <c r="E307" s="107"/>
      <c r="F307" s="107"/>
      <c r="G307" s="107"/>
      <c r="H307" s="107"/>
      <c r="J307" s="122">
        <v>302</v>
      </c>
      <c r="K307" s="133">
        <v>0</v>
      </c>
      <c r="L307" s="133">
        <v>0</v>
      </c>
    </row>
    <row r="308" spans="5:12" x14ac:dyDescent="0.25">
      <c r="E308" s="107"/>
      <c r="F308" s="107"/>
      <c r="G308" s="107"/>
      <c r="H308" s="107"/>
      <c r="J308" s="122">
        <v>303</v>
      </c>
      <c r="K308" s="133">
        <v>0</v>
      </c>
      <c r="L308" s="133">
        <v>0</v>
      </c>
    </row>
    <row r="309" spans="5:12" x14ac:dyDescent="0.25">
      <c r="E309" s="107"/>
      <c r="F309" s="107"/>
      <c r="G309" s="107"/>
      <c r="H309" s="107"/>
      <c r="J309" s="122">
        <v>304</v>
      </c>
      <c r="K309" s="133">
        <v>0</v>
      </c>
      <c r="L309" s="133">
        <v>0</v>
      </c>
    </row>
    <row r="310" spans="5:12" x14ac:dyDescent="0.25">
      <c r="E310" s="107"/>
      <c r="F310" s="107"/>
      <c r="G310" s="107"/>
      <c r="H310" s="107"/>
      <c r="J310" s="122">
        <v>305</v>
      </c>
      <c r="K310" s="133">
        <v>0</v>
      </c>
      <c r="L310" s="133">
        <v>0</v>
      </c>
    </row>
    <row r="311" spans="5:12" x14ac:dyDescent="0.25">
      <c r="E311" s="107"/>
      <c r="F311" s="107"/>
      <c r="G311" s="107"/>
      <c r="H311" s="107"/>
      <c r="J311" s="122">
        <v>306</v>
      </c>
      <c r="K311" s="133">
        <v>0</v>
      </c>
      <c r="L311" s="133">
        <v>0</v>
      </c>
    </row>
    <row r="312" spans="5:12" x14ac:dyDescent="0.25">
      <c r="E312" s="107"/>
      <c r="F312" s="107"/>
      <c r="G312" s="107"/>
      <c r="H312" s="107"/>
      <c r="J312" s="122">
        <v>307</v>
      </c>
      <c r="K312" s="133">
        <v>0</v>
      </c>
      <c r="L312" s="133">
        <v>0</v>
      </c>
    </row>
    <row r="313" spans="5:12" x14ac:dyDescent="0.25">
      <c r="E313" s="107"/>
      <c r="F313" s="107"/>
      <c r="G313" s="107"/>
      <c r="H313" s="107"/>
      <c r="J313" s="122">
        <v>308</v>
      </c>
      <c r="K313" s="133">
        <v>0</v>
      </c>
      <c r="L313" s="133">
        <v>0</v>
      </c>
    </row>
    <row r="314" spans="5:12" x14ac:dyDescent="0.25">
      <c r="E314" s="107"/>
      <c r="F314" s="107"/>
      <c r="G314" s="107"/>
      <c r="H314" s="107"/>
      <c r="J314" s="122">
        <v>309</v>
      </c>
      <c r="K314" s="133">
        <v>0</v>
      </c>
      <c r="L314" s="133">
        <v>0</v>
      </c>
    </row>
    <row r="315" spans="5:12" x14ac:dyDescent="0.25">
      <c r="E315" s="107"/>
      <c r="F315" s="107"/>
      <c r="G315" s="107"/>
      <c r="H315" s="107"/>
      <c r="J315" s="122">
        <v>310</v>
      </c>
      <c r="K315" s="133">
        <v>0</v>
      </c>
      <c r="L315" s="133">
        <v>0</v>
      </c>
    </row>
    <row r="316" spans="5:12" x14ac:dyDescent="0.25">
      <c r="E316" s="107"/>
      <c r="F316" s="107"/>
      <c r="G316" s="107"/>
      <c r="H316" s="107"/>
      <c r="J316" s="122">
        <v>311</v>
      </c>
      <c r="K316" s="133">
        <v>0</v>
      </c>
      <c r="L316" s="133">
        <v>0</v>
      </c>
    </row>
    <row r="317" spans="5:12" x14ac:dyDescent="0.25">
      <c r="E317" s="107"/>
      <c r="F317" s="107"/>
      <c r="G317" s="107"/>
      <c r="H317" s="107"/>
      <c r="J317" s="122">
        <v>312</v>
      </c>
      <c r="K317" s="133">
        <v>0</v>
      </c>
      <c r="L317" s="133">
        <v>0</v>
      </c>
    </row>
    <row r="318" spans="5:12" x14ac:dyDescent="0.25">
      <c r="E318" s="107"/>
      <c r="F318" s="107"/>
      <c r="G318" s="107"/>
      <c r="H318" s="107"/>
      <c r="J318" s="122">
        <v>313</v>
      </c>
      <c r="K318" s="133">
        <v>0</v>
      </c>
      <c r="L318" s="133">
        <v>0</v>
      </c>
    </row>
    <row r="319" spans="5:12" x14ac:dyDescent="0.25">
      <c r="E319" s="107"/>
      <c r="F319" s="107"/>
      <c r="G319" s="107"/>
      <c r="H319" s="107"/>
      <c r="J319" s="122">
        <v>314</v>
      </c>
      <c r="K319" s="133">
        <v>0</v>
      </c>
      <c r="L319" s="133">
        <v>0</v>
      </c>
    </row>
    <row r="320" spans="5:12" x14ac:dyDescent="0.25">
      <c r="E320" s="107"/>
      <c r="F320" s="107"/>
      <c r="G320" s="107"/>
      <c r="H320" s="107"/>
      <c r="J320" s="122">
        <v>315</v>
      </c>
      <c r="K320" s="133">
        <v>0</v>
      </c>
      <c r="L320" s="133">
        <v>0</v>
      </c>
    </row>
    <row r="321" spans="5:12" x14ac:dyDescent="0.25">
      <c r="E321" s="107"/>
      <c r="F321" s="107"/>
      <c r="G321" s="107"/>
      <c r="H321" s="107"/>
      <c r="J321" s="122">
        <v>316</v>
      </c>
      <c r="K321" s="133">
        <v>0</v>
      </c>
      <c r="L321" s="133">
        <v>0</v>
      </c>
    </row>
    <row r="322" spans="5:12" x14ac:dyDescent="0.25">
      <c r="E322" s="107"/>
      <c r="F322" s="107"/>
      <c r="G322" s="107"/>
      <c r="H322" s="107"/>
      <c r="J322" s="122">
        <v>317</v>
      </c>
      <c r="K322" s="133">
        <v>0</v>
      </c>
      <c r="L322" s="133">
        <v>0</v>
      </c>
    </row>
    <row r="323" spans="5:12" x14ac:dyDescent="0.25">
      <c r="E323" s="107"/>
      <c r="F323" s="107"/>
      <c r="G323" s="107"/>
      <c r="H323" s="107"/>
      <c r="J323" s="122">
        <v>318</v>
      </c>
      <c r="K323" s="133">
        <v>0</v>
      </c>
      <c r="L323" s="133">
        <v>0</v>
      </c>
    </row>
    <row r="324" spans="5:12" x14ac:dyDescent="0.25">
      <c r="E324" s="107"/>
      <c r="F324" s="107"/>
      <c r="G324" s="107"/>
      <c r="H324" s="107"/>
      <c r="J324" s="122">
        <v>319</v>
      </c>
      <c r="K324" s="133">
        <v>0</v>
      </c>
      <c r="L324" s="133">
        <v>0</v>
      </c>
    </row>
    <row r="325" spans="5:12" x14ac:dyDescent="0.25">
      <c r="E325" s="107"/>
      <c r="F325" s="107"/>
      <c r="G325" s="107"/>
      <c r="H325" s="107"/>
      <c r="J325" s="122">
        <v>320</v>
      </c>
      <c r="K325" s="133">
        <v>0</v>
      </c>
      <c r="L325" s="133">
        <v>0</v>
      </c>
    </row>
    <row r="326" spans="5:12" x14ac:dyDescent="0.25">
      <c r="E326" s="107"/>
      <c r="F326" s="107"/>
      <c r="G326" s="107"/>
      <c r="H326" s="107"/>
      <c r="J326" s="122">
        <v>321</v>
      </c>
      <c r="K326" s="133">
        <v>0</v>
      </c>
      <c r="L326" s="133">
        <v>0</v>
      </c>
    </row>
    <row r="327" spans="5:12" x14ac:dyDescent="0.25">
      <c r="E327" s="107"/>
      <c r="F327" s="107"/>
      <c r="G327" s="107"/>
      <c r="H327" s="107"/>
      <c r="J327" s="122">
        <v>322</v>
      </c>
      <c r="K327" s="133">
        <v>0</v>
      </c>
      <c r="L327" s="133">
        <v>0</v>
      </c>
    </row>
    <row r="328" spans="5:12" x14ac:dyDescent="0.25">
      <c r="E328" s="107"/>
      <c r="F328" s="107"/>
      <c r="G328" s="107"/>
      <c r="H328" s="107"/>
      <c r="J328" s="122">
        <v>323</v>
      </c>
      <c r="K328" s="133">
        <v>0</v>
      </c>
      <c r="L328" s="133">
        <v>0</v>
      </c>
    </row>
    <row r="329" spans="5:12" x14ac:dyDescent="0.25">
      <c r="E329" s="107"/>
      <c r="F329" s="107"/>
      <c r="G329" s="107"/>
      <c r="H329" s="107"/>
      <c r="J329" s="122">
        <v>324</v>
      </c>
      <c r="K329" s="133">
        <v>0</v>
      </c>
      <c r="L329" s="133">
        <v>0</v>
      </c>
    </row>
    <row r="330" spans="5:12" x14ac:dyDescent="0.25">
      <c r="E330" s="107"/>
      <c r="F330" s="107"/>
      <c r="G330" s="107"/>
      <c r="H330" s="107"/>
      <c r="J330" s="122">
        <v>325</v>
      </c>
      <c r="K330" s="133">
        <v>0</v>
      </c>
      <c r="L330" s="133">
        <v>0</v>
      </c>
    </row>
    <row r="331" spans="5:12" x14ac:dyDescent="0.25">
      <c r="E331" s="107"/>
      <c r="F331" s="107"/>
      <c r="G331" s="107"/>
      <c r="H331" s="107"/>
      <c r="J331" s="122">
        <v>326</v>
      </c>
      <c r="K331" s="133">
        <v>0</v>
      </c>
      <c r="L331" s="133">
        <v>0</v>
      </c>
    </row>
    <row r="332" spans="5:12" x14ac:dyDescent="0.25">
      <c r="E332" s="107"/>
      <c r="F332" s="107"/>
      <c r="G332" s="107"/>
      <c r="H332" s="107"/>
      <c r="J332" s="122">
        <v>327</v>
      </c>
      <c r="K332" s="133">
        <v>0</v>
      </c>
      <c r="L332" s="133">
        <v>0</v>
      </c>
    </row>
    <row r="333" spans="5:12" x14ac:dyDescent="0.25">
      <c r="E333" s="107"/>
      <c r="F333" s="107"/>
      <c r="G333" s="107"/>
      <c r="H333" s="107"/>
      <c r="J333" s="122">
        <v>328</v>
      </c>
      <c r="K333" s="133">
        <v>0</v>
      </c>
      <c r="L333" s="133">
        <v>0</v>
      </c>
    </row>
    <row r="334" spans="5:12" x14ac:dyDescent="0.25">
      <c r="E334" s="107"/>
      <c r="F334" s="107"/>
      <c r="G334" s="107"/>
      <c r="H334" s="107"/>
      <c r="J334" s="122">
        <v>329</v>
      </c>
      <c r="K334" s="133">
        <v>0</v>
      </c>
      <c r="L334" s="133">
        <v>0</v>
      </c>
    </row>
    <row r="335" spans="5:12" x14ac:dyDescent="0.25">
      <c r="E335" s="107"/>
      <c r="F335" s="107"/>
      <c r="G335" s="107"/>
      <c r="H335" s="107"/>
      <c r="J335" s="122">
        <v>330</v>
      </c>
      <c r="K335" s="133">
        <v>0</v>
      </c>
      <c r="L335" s="133">
        <v>0</v>
      </c>
    </row>
    <row r="336" spans="5:12" x14ac:dyDescent="0.25">
      <c r="E336" s="107"/>
      <c r="F336" s="107"/>
      <c r="G336" s="107"/>
      <c r="H336" s="107"/>
      <c r="J336" s="122">
        <v>331</v>
      </c>
      <c r="K336" s="133">
        <v>0</v>
      </c>
      <c r="L336" s="133">
        <v>0</v>
      </c>
    </row>
    <row r="337" spans="5:12" x14ac:dyDescent="0.25">
      <c r="E337" s="107"/>
      <c r="F337" s="107"/>
      <c r="G337" s="107"/>
      <c r="H337" s="107"/>
      <c r="J337" s="122">
        <v>332</v>
      </c>
      <c r="K337" s="133">
        <v>0</v>
      </c>
      <c r="L337" s="133">
        <v>0</v>
      </c>
    </row>
    <row r="338" spans="5:12" x14ac:dyDescent="0.25">
      <c r="E338" s="107"/>
      <c r="F338" s="107"/>
      <c r="G338" s="107"/>
      <c r="H338" s="107"/>
      <c r="J338" s="122">
        <v>333</v>
      </c>
      <c r="K338" s="133">
        <v>0</v>
      </c>
      <c r="L338" s="133">
        <v>0</v>
      </c>
    </row>
    <row r="339" spans="5:12" x14ac:dyDescent="0.25">
      <c r="E339" s="107"/>
      <c r="F339" s="107"/>
      <c r="G339" s="107"/>
      <c r="H339" s="107"/>
      <c r="J339" s="122">
        <v>334</v>
      </c>
      <c r="K339" s="133">
        <v>0</v>
      </c>
      <c r="L339" s="133">
        <v>0</v>
      </c>
    </row>
    <row r="340" spans="5:12" x14ac:dyDescent="0.25">
      <c r="E340" s="107"/>
      <c r="F340" s="107"/>
      <c r="G340" s="107"/>
      <c r="H340" s="107"/>
      <c r="J340" s="122">
        <v>335</v>
      </c>
      <c r="K340" s="133">
        <v>0</v>
      </c>
      <c r="L340" s="133">
        <v>0</v>
      </c>
    </row>
    <row r="341" spans="5:12" x14ac:dyDescent="0.25">
      <c r="E341" s="107"/>
      <c r="F341" s="107"/>
      <c r="G341" s="107"/>
      <c r="H341" s="107"/>
      <c r="J341" s="122">
        <v>336</v>
      </c>
      <c r="K341" s="133">
        <v>0</v>
      </c>
      <c r="L341" s="133">
        <v>0</v>
      </c>
    </row>
    <row r="342" spans="5:12" x14ac:dyDescent="0.25">
      <c r="E342" s="107"/>
      <c r="F342" s="107"/>
      <c r="G342" s="107"/>
      <c r="H342" s="107"/>
      <c r="J342" s="122">
        <v>337</v>
      </c>
      <c r="K342" s="133">
        <v>0</v>
      </c>
      <c r="L342" s="133">
        <v>0</v>
      </c>
    </row>
    <row r="343" spans="5:12" x14ac:dyDescent="0.25">
      <c r="E343" s="107"/>
      <c r="F343" s="107"/>
      <c r="G343" s="107"/>
      <c r="H343" s="107"/>
      <c r="J343" s="122">
        <v>338</v>
      </c>
      <c r="K343" s="133">
        <v>0</v>
      </c>
      <c r="L343" s="133">
        <v>0</v>
      </c>
    </row>
    <row r="344" spans="5:12" x14ac:dyDescent="0.25">
      <c r="E344" s="107"/>
      <c r="F344" s="107"/>
      <c r="G344" s="107"/>
      <c r="H344" s="107"/>
      <c r="J344" s="122">
        <v>339</v>
      </c>
      <c r="K344" s="133">
        <v>0</v>
      </c>
      <c r="L344" s="133">
        <v>0</v>
      </c>
    </row>
    <row r="345" spans="5:12" x14ac:dyDescent="0.25">
      <c r="E345" s="107"/>
      <c r="F345" s="107"/>
      <c r="G345" s="107"/>
      <c r="H345" s="107"/>
      <c r="J345" s="122">
        <v>340</v>
      </c>
      <c r="K345" s="133">
        <v>0</v>
      </c>
      <c r="L345" s="133">
        <v>0</v>
      </c>
    </row>
    <row r="346" spans="5:12" x14ac:dyDescent="0.25">
      <c r="E346" s="107"/>
      <c r="F346" s="107"/>
      <c r="G346" s="107"/>
      <c r="H346" s="107"/>
      <c r="J346" s="122">
        <v>341</v>
      </c>
      <c r="K346" s="133">
        <v>0</v>
      </c>
      <c r="L346" s="133">
        <v>0</v>
      </c>
    </row>
    <row r="347" spans="5:12" x14ac:dyDescent="0.25">
      <c r="E347" s="107"/>
      <c r="F347" s="107"/>
      <c r="G347" s="107"/>
      <c r="H347" s="107"/>
      <c r="J347" s="122">
        <v>342</v>
      </c>
      <c r="K347" s="133">
        <v>0</v>
      </c>
      <c r="L347" s="133">
        <v>0</v>
      </c>
    </row>
    <row r="348" spans="5:12" x14ac:dyDescent="0.25">
      <c r="E348" s="107"/>
      <c r="F348" s="107"/>
      <c r="G348" s="107"/>
      <c r="H348" s="107"/>
      <c r="J348" s="122">
        <v>343</v>
      </c>
      <c r="K348" s="133">
        <v>0</v>
      </c>
      <c r="L348" s="133">
        <v>0</v>
      </c>
    </row>
    <row r="349" spans="5:12" x14ac:dyDescent="0.25">
      <c r="E349" s="107"/>
      <c r="F349" s="107"/>
      <c r="G349" s="107"/>
      <c r="H349" s="107"/>
      <c r="J349" s="122">
        <v>344</v>
      </c>
      <c r="K349" s="133">
        <v>0</v>
      </c>
      <c r="L349" s="133">
        <v>0</v>
      </c>
    </row>
    <row r="350" spans="5:12" x14ac:dyDescent="0.25">
      <c r="E350" s="107"/>
      <c r="F350" s="107"/>
      <c r="G350" s="107"/>
      <c r="H350" s="107"/>
      <c r="J350" s="122">
        <v>345</v>
      </c>
      <c r="K350" s="133">
        <v>0</v>
      </c>
      <c r="L350" s="133">
        <v>0</v>
      </c>
    </row>
    <row r="351" spans="5:12" x14ac:dyDescent="0.25">
      <c r="E351" s="107"/>
      <c r="F351" s="107"/>
      <c r="G351" s="107"/>
      <c r="H351" s="107"/>
      <c r="J351" s="122">
        <v>346</v>
      </c>
      <c r="K351" s="133">
        <v>0</v>
      </c>
      <c r="L351" s="133">
        <v>0</v>
      </c>
    </row>
    <row r="352" spans="5:12" x14ac:dyDescent="0.25">
      <c r="E352" s="107"/>
      <c r="F352" s="107"/>
      <c r="G352" s="107"/>
      <c r="H352" s="107"/>
      <c r="J352" s="122">
        <v>347</v>
      </c>
      <c r="K352" s="133">
        <v>0</v>
      </c>
      <c r="L352" s="133">
        <v>0</v>
      </c>
    </row>
    <row r="353" spans="5:12" x14ac:dyDescent="0.25">
      <c r="E353" s="107"/>
      <c r="F353" s="107"/>
      <c r="G353" s="107"/>
      <c r="H353" s="107"/>
      <c r="J353" s="122">
        <v>348</v>
      </c>
      <c r="K353" s="133">
        <v>0</v>
      </c>
      <c r="L353" s="133">
        <v>0</v>
      </c>
    </row>
    <row r="354" spans="5:12" x14ac:dyDescent="0.25">
      <c r="E354" s="107"/>
      <c r="F354" s="107"/>
      <c r="G354" s="107"/>
      <c r="H354" s="107"/>
      <c r="J354" s="122">
        <v>349</v>
      </c>
      <c r="K354" s="133">
        <v>0</v>
      </c>
      <c r="L354" s="133">
        <v>0</v>
      </c>
    </row>
    <row r="355" spans="5:12" x14ac:dyDescent="0.25">
      <c r="E355" s="107"/>
      <c r="F355" s="107"/>
      <c r="G355" s="107"/>
      <c r="H355" s="107"/>
      <c r="J355" s="122">
        <v>350</v>
      </c>
      <c r="K355" s="133">
        <v>0</v>
      </c>
      <c r="L355" s="133">
        <v>0</v>
      </c>
    </row>
    <row r="356" spans="5:12" x14ac:dyDescent="0.25">
      <c r="E356" s="107"/>
      <c r="F356" s="107"/>
      <c r="G356" s="107"/>
      <c r="H356" s="107"/>
      <c r="J356" s="122">
        <v>351</v>
      </c>
      <c r="K356" s="133">
        <v>0</v>
      </c>
      <c r="L356" s="133">
        <v>0</v>
      </c>
    </row>
    <row r="357" spans="5:12" x14ac:dyDescent="0.25">
      <c r="E357" s="107"/>
      <c r="F357" s="107"/>
      <c r="G357" s="107"/>
      <c r="H357" s="107"/>
      <c r="J357" s="122">
        <v>352</v>
      </c>
      <c r="K357" s="133">
        <v>0</v>
      </c>
      <c r="L357" s="133">
        <v>0</v>
      </c>
    </row>
    <row r="358" spans="5:12" x14ac:dyDescent="0.25">
      <c r="E358" s="107"/>
      <c r="F358" s="107"/>
      <c r="G358" s="107"/>
      <c r="H358" s="107"/>
      <c r="J358" s="122">
        <v>353</v>
      </c>
      <c r="K358" s="133">
        <v>0</v>
      </c>
      <c r="L358" s="133">
        <v>0</v>
      </c>
    </row>
    <row r="359" spans="5:12" x14ac:dyDescent="0.25">
      <c r="E359" s="107"/>
      <c r="F359" s="107"/>
      <c r="G359" s="107"/>
      <c r="H359" s="107"/>
      <c r="J359" s="122">
        <v>354</v>
      </c>
      <c r="K359" s="133">
        <v>0</v>
      </c>
      <c r="L359" s="133">
        <v>0</v>
      </c>
    </row>
    <row r="360" spans="5:12" x14ac:dyDescent="0.25">
      <c r="E360" s="107"/>
      <c r="F360" s="107"/>
      <c r="G360" s="107"/>
      <c r="H360" s="107"/>
      <c r="J360" s="122">
        <v>355</v>
      </c>
      <c r="K360" s="133">
        <v>0</v>
      </c>
      <c r="L360" s="133">
        <v>0</v>
      </c>
    </row>
    <row r="361" spans="5:12" x14ac:dyDescent="0.25">
      <c r="E361" s="107"/>
      <c r="F361" s="107"/>
      <c r="G361" s="107"/>
      <c r="H361" s="107"/>
      <c r="J361" s="122">
        <v>356</v>
      </c>
      <c r="K361" s="133">
        <v>0</v>
      </c>
      <c r="L361" s="133">
        <v>0</v>
      </c>
    </row>
    <row r="362" spans="5:12" x14ac:dyDescent="0.25">
      <c r="E362" s="107"/>
      <c r="F362" s="107"/>
      <c r="G362" s="107"/>
      <c r="H362" s="107"/>
      <c r="J362" s="122">
        <v>357</v>
      </c>
      <c r="K362" s="133">
        <v>0</v>
      </c>
      <c r="L362" s="133">
        <v>0</v>
      </c>
    </row>
    <row r="363" spans="5:12" x14ac:dyDescent="0.25">
      <c r="E363" s="107"/>
      <c r="F363" s="107"/>
      <c r="G363" s="107"/>
      <c r="H363" s="107"/>
      <c r="J363" s="122">
        <v>358</v>
      </c>
      <c r="K363" s="133">
        <v>0</v>
      </c>
      <c r="L363" s="133">
        <v>0</v>
      </c>
    </row>
    <row r="364" spans="5:12" x14ac:dyDescent="0.25">
      <c r="E364" s="107"/>
      <c r="F364" s="107"/>
      <c r="G364" s="107"/>
      <c r="H364" s="107"/>
      <c r="J364" s="122">
        <v>359</v>
      </c>
      <c r="K364" s="133">
        <v>0</v>
      </c>
      <c r="L364" s="133">
        <v>0</v>
      </c>
    </row>
    <row r="365" spans="5:12" x14ac:dyDescent="0.25">
      <c r="E365" s="107"/>
      <c r="F365" s="107"/>
      <c r="G365" s="107"/>
      <c r="H365" s="107"/>
      <c r="J365" s="122">
        <v>360</v>
      </c>
      <c r="K365" s="133">
        <v>0</v>
      </c>
      <c r="L365" s="133">
        <v>0</v>
      </c>
    </row>
    <row r="366" spans="5:12" x14ac:dyDescent="0.25">
      <c r="E366" s="107"/>
      <c r="F366" s="107"/>
      <c r="G366" s="107"/>
      <c r="H366" s="107"/>
      <c r="J366" s="122">
        <v>361</v>
      </c>
      <c r="K366" s="133">
        <v>0</v>
      </c>
      <c r="L366" s="133">
        <v>0</v>
      </c>
    </row>
    <row r="367" spans="5:12" x14ac:dyDescent="0.25">
      <c r="J367" s="122">
        <v>362</v>
      </c>
      <c r="K367" s="133">
        <v>0</v>
      </c>
      <c r="L367" s="133">
        <v>0</v>
      </c>
    </row>
    <row r="368" spans="5:12" x14ac:dyDescent="0.25">
      <c r="E368" s="107"/>
      <c r="F368" s="107"/>
      <c r="G368" s="107"/>
      <c r="J368" s="122">
        <v>363</v>
      </c>
      <c r="K368" s="133">
        <v>0</v>
      </c>
      <c r="L368" s="133">
        <v>0</v>
      </c>
    </row>
    <row r="369" spans="5:12" x14ac:dyDescent="0.25">
      <c r="E369" s="107"/>
      <c r="F369" s="107"/>
      <c r="G369" s="107"/>
      <c r="H369" s="107"/>
      <c r="J369" s="122">
        <v>364</v>
      </c>
      <c r="K369" s="133">
        <v>0</v>
      </c>
      <c r="L369" s="133">
        <v>0</v>
      </c>
    </row>
    <row r="370" spans="5:12" x14ac:dyDescent="0.25">
      <c r="E370" s="107"/>
      <c r="F370" s="107"/>
      <c r="G370" s="107"/>
      <c r="H370" s="107"/>
      <c r="J370" s="122">
        <v>365</v>
      </c>
      <c r="K370" s="133">
        <v>0</v>
      </c>
      <c r="L370" s="133">
        <v>0</v>
      </c>
    </row>
    <row r="371" spans="5:12" x14ac:dyDescent="0.25">
      <c r="E371" s="107"/>
      <c r="F371" s="107"/>
      <c r="G371" s="107"/>
      <c r="H371" s="107"/>
      <c r="J371" s="122">
        <v>366</v>
      </c>
      <c r="K371" s="133">
        <v>0</v>
      </c>
      <c r="L371" s="133">
        <v>0</v>
      </c>
    </row>
    <row r="372" spans="5:12" x14ac:dyDescent="0.25">
      <c r="E372" s="107"/>
      <c r="F372" s="107"/>
      <c r="G372" s="107"/>
      <c r="H372" s="107"/>
      <c r="J372" s="122">
        <v>367</v>
      </c>
      <c r="K372" s="133">
        <v>0</v>
      </c>
      <c r="L372" s="133">
        <v>0</v>
      </c>
    </row>
    <row r="373" spans="5:12" x14ac:dyDescent="0.25">
      <c r="E373" s="107"/>
      <c r="F373" s="107"/>
      <c r="G373" s="107"/>
      <c r="H373" s="107"/>
      <c r="J373" s="122">
        <v>368</v>
      </c>
      <c r="K373" s="133">
        <v>0</v>
      </c>
      <c r="L373" s="133">
        <v>0</v>
      </c>
    </row>
    <row r="374" spans="5:12" x14ac:dyDescent="0.25">
      <c r="H374" s="107"/>
      <c r="J374" s="122">
        <v>369</v>
      </c>
      <c r="K374" s="133">
        <v>0</v>
      </c>
      <c r="L374" s="133">
        <v>0</v>
      </c>
    </row>
  </sheetData>
  <sheetProtection password="8A0D" sheet="1" objects="1" scenarios="1"/>
  <mergeCells count="3">
    <mergeCell ref="A1:H1"/>
    <mergeCell ref="A3:H3"/>
    <mergeCell ref="A4:H4"/>
  </mergeCells>
  <dataValidations count="5">
    <dataValidation type="list" allowBlank="1" showInputMessage="1" showErrorMessage="1" sqref="B15">
      <formula1>$M$5:$M$11</formula1>
    </dataValidation>
    <dataValidation type="list" allowBlank="1" showInputMessage="1" showErrorMessage="1" sqref="B73">
      <formula1>$C$73:$C$74</formula1>
    </dataValidation>
    <dataValidation type="list" allowBlank="1" showInputMessage="1" showErrorMessage="1" sqref="B58:B60 B69:B71">
      <formula1>$M$6</formula1>
    </dataValidation>
    <dataValidation type="list" allowBlank="1" showInputMessage="1" showErrorMessage="1" sqref="B46:B48 B35:B37">
      <formula1>$M$6:$M$8</formula1>
    </dataValidation>
    <dataValidation type="list" allowBlank="1" showInputMessage="1" showErrorMessage="1" sqref="B23">
      <formula1>$M$6:$M$11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470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9.5703125" style="107" customWidth="1"/>
    <col min="2" max="4" width="16.28515625" style="107" customWidth="1"/>
    <col min="5" max="5" width="19.28515625" style="108" customWidth="1"/>
    <col min="6" max="6" width="16.28515625" style="109" customWidth="1"/>
    <col min="7" max="8" width="16.28515625" style="110" customWidth="1"/>
    <col min="9" max="9" width="10.140625" style="107" customWidth="1"/>
    <col min="10" max="12" width="12.7109375" style="122" hidden="1" customWidth="1"/>
    <col min="13" max="18" width="9.140625" style="107" hidden="1" customWidth="1"/>
    <col min="19" max="16384" width="9.140625" style="107"/>
  </cols>
  <sheetData>
    <row r="1" spans="1:30" s="148" customFormat="1" x14ac:dyDescent="0.25">
      <c r="A1" s="275" t="s">
        <v>60</v>
      </c>
      <c r="B1" s="275"/>
      <c r="C1" s="275"/>
      <c r="D1" s="275"/>
      <c r="E1" s="275"/>
      <c r="F1" s="275"/>
      <c r="G1" s="275"/>
      <c r="H1" s="275"/>
      <c r="I1" s="275"/>
      <c r="J1" s="122"/>
      <c r="K1" s="160" t="s">
        <v>63</v>
      </c>
      <c r="L1" s="149"/>
      <c r="M1" s="149"/>
      <c r="N1" s="149"/>
      <c r="O1" s="149"/>
      <c r="P1" s="149"/>
      <c r="Q1" s="150"/>
      <c r="R1" s="150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15.75" x14ac:dyDescent="0.25">
      <c r="A2" s="151"/>
      <c r="B2" s="151"/>
      <c r="C2" s="151"/>
      <c r="D2" s="151"/>
      <c r="E2" s="151"/>
      <c r="F2" s="151"/>
      <c r="G2" s="151"/>
      <c r="H2" s="151"/>
      <c r="J2" s="148"/>
      <c r="K2" s="148" t="s">
        <v>72</v>
      </c>
      <c r="L2" s="133"/>
    </row>
    <row r="3" spans="1:30" ht="18.75" x14ac:dyDescent="0.25">
      <c r="A3" s="273" t="s">
        <v>55</v>
      </c>
      <c r="B3" s="273"/>
      <c r="C3" s="273"/>
      <c r="D3" s="273"/>
      <c r="E3" s="273"/>
      <c r="F3" s="273"/>
      <c r="G3" s="273"/>
      <c r="H3" s="273"/>
      <c r="J3" s="122">
        <v>0</v>
      </c>
      <c r="K3" s="133">
        <v>0.9</v>
      </c>
      <c r="L3" s="133"/>
    </row>
    <row r="4" spans="1:30" ht="18.75" x14ac:dyDescent="0.25">
      <c r="A4" s="274" t="s">
        <v>75</v>
      </c>
      <c r="B4" s="274"/>
      <c r="C4" s="274"/>
      <c r="D4" s="274"/>
      <c r="E4" s="274"/>
      <c r="F4" s="274"/>
      <c r="G4" s="274"/>
      <c r="H4" s="274"/>
      <c r="J4" s="122">
        <v>1</v>
      </c>
      <c r="K4" s="133">
        <v>0.9</v>
      </c>
      <c r="L4" s="133"/>
    </row>
    <row r="5" spans="1:30" ht="18.75" x14ac:dyDescent="0.25">
      <c r="A5" s="132"/>
      <c r="B5" s="132"/>
      <c r="C5" s="132"/>
      <c r="D5" s="132"/>
      <c r="E5" s="132"/>
      <c r="F5" s="132"/>
      <c r="G5" s="132"/>
      <c r="H5" s="132"/>
      <c r="J5" s="122">
        <v>2</v>
      </c>
      <c r="K5" s="133">
        <v>0.9</v>
      </c>
      <c r="L5" s="133"/>
    </row>
    <row r="6" spans="1:30" ht="18.75" x14ac:dyDescent="0.3">
      <c r="A6" s="116" t="s">
        <v>16</v>
      </c>
      <c r="B6" s="117" t="s">
        <v>67</v>
      </c>
      <c r="C6" s="118"/>
      <c r="D6" s="118"/>
      <c r="E6" s="119"/>
      <c r="F6" s="120"/>
      <c r="G6" s="121"/>
      <c r="H6" s="121"/>
      <c r="J6" s="122">
        <v>3</v>
      </c>
      <c r="K6" s="133">
        <v>0.9</v>
      </c>
      <c r="L6" s="133"/>
      <c r="R6" s="107">
        <v>0</v>
      </c>
    </row>
    <row r="7" spans="1:30" x14ac:dyDescent="0.25">
      <c r="A7" s="111"/>
      <c r="J7" s="122">
        <v>4</v>
      </c>
      <c r="K7" s="133">
        <v>0.9</v>
      </c>
      <c r="L7" s="133"/>
      <c r="R7" s="107">
        <v>1</v>
      </c>
    </row>
    <row r="8" spans="1:30" ht="15.75" thickBot="1" x14ac:dyDescent="0.3">
      <c r="A8" s="111" t="s">
        <v>53</v>
      </c>
      <c r="B8" s="112">
        <v>3878</v>
      </c>
      <c r="J8" s="122">
        <v>5</v>
      </c>
      <c r="K8" s="133">
        <v>0.9</v>
      </c>
      <c r="L8" s="133"/>
      <c r="R8" s="107">
        <v>2</v>
      </c>
    </row>
    <row r="9" spans="1:30" ht="15.75" thickBot="1" x14ac:dyDescent="0.3">
      <c r="A9" s="111" t="s">
        <v>49</v>
      </c>
      <c r="B9" s="134">
        <v>0</v>
      </c>
      <c r="J9" s="122">
        <v>6</v>
      </c>
      <c r="K9" s="133">
        <v>0.9</v>
      </c>
      <c r="L9" s="133"/>
      <c r="R9" s="107">
        <v>3</v>
      </c>
    </row>
    <row r="10" spans="1:30" x14ac:dyDescent="0.25">
      <c r="A10" s="111" t="str">
        <f>'Calculadora Bajas Tetramestre'!A13</f>
        <v>Colegiatura por materia a pagar:</v>
      </c>
      <c r="B10" s="112">
        <f>IF(B9=0,B8,(B8*(1-B9)))</f>
        <v>3878</v>
      </c>
      <c r="J10" s="122">
        <v>7</v>
      </c>
      <c r="K10" s="133">
        <v>0.9</v>
      </c>
      <c r="L10" s="133"/>
      <c r="R10" s="107">
        <v>4</v>
      </c>
    </row>
    <row r="11" spans="1:30" ht="65.25" thickBot="1" x14ac:dyDescent="0.3">
      <c r="B11" s="135" t="s">
        <v>45</v>
      </c>
      <c r="C11" s="135" t="s">
        <v>46</v>
      </c>
      <c r="D11" s="135" t="s">
        <v>54</v>
      </c>
      <c r="E11" s="136" t="s">
        <v>47</v>
      </c>
      <c r="F11" s="137" t="s">
        <v>48</v>
      </c>
      <c r="G11" s="138" t="s">
        <v>51</v>
      </c>
      <c r="H11" s="138" t="s">
        <v>52</v>
      </c>
      <c r="J11" s="122">
        <v>8</v>
      </c>
      <c r="K11" s="133">
        <v>0.85</v>
      </c>
      <c r="L11" s="133"/>
      <c r="R11" s="107">
        <v>5</v>
      </c>
    </row>
    <row r="12" spans="1:30" ht="60.75" thickBot="1" x14ac:dyDescent="0.3">
      <c r="A12" s="181" t="s">
        <v>42</v>
      </c>
      <c r="B12" s="156"/>
      <c r="C12" s="157"/>
      <c r="D12" s="158">
        <v>40763</v>
      </c>
      <c r="E12" s="154" t="str">
        <f>IF(C12=$A$5,"Capturar fecha de baja",IF(C12&lt;D12,0,((C12-D12)+1)))</f>
        <v>Capturar fecha de baja</v>
      </c>
      <c r="F12" s="155" t="str">
        <f>IF(B12=0,$K$2,IF(E12=$K$1,$K$1,VLOOKUP(E12,J:K,2,FALSE)))</f>
        <v>Capturar cantidad de materias a dar de baja</v>
      </c>
      <c r="G12" s="159">
        <f>IF(F12=$K$2,$B$5,IF(F12=$K$1,$B$5,(($B$8*B12)*F12)*(1-$B$9)))</f>
        <v>0</v>
      </c>
      <c r="H12" s="159">
        <f>IF(G12=0,(B12*B10),(B12*B10)*(1-F12))</f>
        <v>0</v>
      </c>
      <c r="J12" s="122">
        <v>9</v>
      </c>
      <c r="K12" s="133">
        <v>0.85</v>
      </c>
      <c r="L12" s="133"/>
      <c r="R12" s="107">
        <v>6</v>
      </c>
    </row>
    <row r="13" spans="1:30" ht="15.75" thickBot="1" x14ac:dyDescent="0.3">
      <c r="A13" s="111" t="s">
        <v>50</v>
      </c>
      <c r="B13" s="131">
        <f>SUM(B12:B12)</f>
        <v>0</v>
      </c>
      <c r="C13" s="178"/>
      <c r="D13" s="128"/>
      <c r="E13" s="129"/>
      <c r="F13" s="130"/>
      <c r="G13" s="141">
        <f>SUM(G12:G12)</f>
        <v>0</v>
      </c>
      <c r="H13" s="141">
        <f>SUM(H12:H12)</f>
        <v>0</v>
      </c>
      <c r="J13" s="122">
        <v>10</v>
      </c>
      <c r="K13" s="133">
        <v>0.85</v>
      </c>
      <c r="L13" s="133"/>
      <c r="R13" s="107">
        <v>7</v>
      </c>
    </row>
    <row r="14" spans="1:30" x14ac:dyDescent="0.25">
      <c r="B14" s="114"/>
      <c r="J14" s="122">
        <v>11</v>
      </c>
      <c r="K14" s="133">
        <v>0.85</v>
      </c>
      <c r="L14" s="133"/>
    </row>
    <row r="15" spans="1:30" x14ac:dyDescent="0.25">
      <c r="J15" s="122">
        <v>12</v>
      </c>
      <c r="K15" s="133">
        <v>0.85</v>
      </c>
      <c r="L15" s="133"/>
    </row>
    <row r="16" spans="1:30" ht="18.75" x14ac:dyDescent="0.3">
      <c r="A16" s="116" t="s">
        <v>16</v>
      </c>
      <c r="B16" s="117" t="s">
        <v>68</v>
      </c>
      <c r="C16" s="123"/>
      <c r="D16" s="123"/>
      <c r="E16" s="124"/>
      <c r="F16" s="125"/>
      <c r="G16" s="126"/>
      <c r="H16" s="126"/>
      <c r="J16" s="122">
        <v>13</v>
      </c>
      <c r="K16" s="133">
        <v>0.85</v>
      </c>
      <c r="L16" s="133"/>
    </row>
    <row r="17" spans="1:12" ht="18.75" x14ac:dyDescent="0.3">
      <c r="A17" s="173"/>
      <c r="B17" s="111"/>
      <c r="C17" s="174"/>
      <c r="D17" s="174"/>
      <c r="E17" s="175"/>
      <c r="F17" s="176"/>
      <c r="G17" s="177"/>
      <c r="H17" s="177"/>
      <c r="J17" s="122">
        <v>14</v>
      </c>
      <c r="K17" s="133">
        <v>0.85</v>
      </c>
      <c r="L17" s="133"/>
    </row>
    <row r="18" spans="1:12" ht="15.75" thickBot="1" x14ac:dyDescent="0.3">
      <c r="A18" s="111" t="s">
        <v>53</v>
      </c>
      <c r="B18" s="112">
        <f>9048/2</f>
        <v>4524</v>
      </c>
      <c r="J18" s="122">
        <v>15</v>
      </c>
      <c r="K18" s="133">
        <v>0.8</v>
      </c>
      <c r="L18" s="133"/>
    </row>
    <row r="19" spans="1:12" ht="15.75" thickBot="1" x14ac:dyDescent="0.3">
      <c r="A19" s="111" t="s">
        <v>49</v>
      </c>
      <c r="B19" s="134">
        <v>0</v>
      </c>
      <c r="J19" s="122">
        <v>16</v>
      </c>
      <c r="K19" s="133">
        <v>0.8</v>
      </c>
      <c r="L19" s="133"/>
    </row>
    <row r="20" spans="1:12" x14ac:dyDescent="0.25">
      <c r="A20" s="111" t="str">
        <f>A10</f>
        <v>Colegiatura por materia a pagar:</v>
      </c>
      <c r="B20" s="112">
        <f>IF(B19=0,B18,(B18*(1-B19)))</f>
        <v>4524</v>
      </c>
      <c r="J20" s="122">
        <v>17</v>
      </c>
      <c r="K20" s="133">
        <v>0.8</v>
      </c>
      <c r="L20" s="133"/>
    </row>
    <row r="21" spans="1:12" ht="65.25" thickBot="1" x14ac:dyDescent="0.3">
      <c r="B21" s="135" t="s">
        <v>45</v>
      </c>
      <c r="C21" s="135" t="s">
        <v>46</v>
      </c>
      <c r="D21" s="135" t="s">
        <v>54</v>
      </c>
      <c r="E21" s="136" t="s">
        <v>47</v>
      </c>
      <c r="F21" s="137" t="s">
        <v>48</v>
      </c>
      <c r="G21" s="138" t="s">
        <v>51</v>
      </c>
      <c r="H21" s="138" t="s">
        <v>52</v>
      </c>
      <c r="J21" s="122">
        <v>18</v>
      </c>
      <c r="K21" s="133">
        <v>0.8</v>
      </c>
      <c r="L21" s="133"/>
    </row>
    <row r="22" spans="1:12" ht="60.75" thickBot="1" x14ac:dyDescent="0.3">
      <c r="A22" s="181" t="s">
        <v>42</v>
      </c>
      <c r="B22" s="156"/>
      <c r="C22" s="157"/>
      <c r="D22" s="158">
        <v>40763</v>
      </c>
      <c r="E22" s="154" t="str">
        <f>IF(C22=$A$5,"Capturar fecha de baja",IF(C22&lt;D22,0,((C22-D22)+1)))</f>
        <v>Capturar fecha de baja</v>
      </c>
      <c r="F22" s="155" t="str">
        <f>IF(B22=0,$K$2,IF(E22=$K$1,$K$1,VLOOKUP(E22,J:K,2,FALSE)))</f>
        <v>Capturar cantidad de materias a dar de baja</v>
      </c>
      <c r="G22" s="159">
        <f>IF(F22=$K$2,$B$5,IF(F22=$K$1,$B$5,(($B$18*B22)*F22)*(1-$B$19)))</f>
        <v>0</v>
      </c>
      <c r="H22" s="159">
        <f>IF(G22=0,(B22*B20),(B22*B20)*(1-F22))</f>
        <v>0</v>
      </c>
      <c r="J22" s="122">
        <v>19</v>
      </c>
      <c r="K22" s="133">
        <v>0.8</v>
      </c>
      <c r="L22" s="133"/>
    </row>
    <row r="23" spans="1:12" ht="15.75" thickBot="1" x14ac:dyDescent="0.3">
      <c r="A23" s="111" t="s">
        <v>50</v>
      </c>
      <c r="B23" s="131">
        <f>SUM(B22:B22)</f>
        <v>0</v>
      </c>
      <c r="C23" s="178"/>
      <c r="D23" s="128"/>
      <c r="E23" s="129"/>
      <c r="F23" s="130"/>
      <c r="G23" s="141">
        <f>SUM(G22:G22)</f>
        <v>0</v>
      </c>
      <c r="H23" s="141">
        <f>SUM(H22:H22)</f>
        <v>0</v>
      </c>
      <c r="J23" s="122">
        <v>20</v>
      </c>
      <c r="K23" s="133">
        <v>0.8</v>
      </c>
      <c r="L23" s="133"/>
    </row>
    <row r="24" spans="1:12" x14ac:dyDescent="0.25">
      <c r="J24" s="122">
        <v>21</v>
      </c>
      <c r="K24" s="133">
        <v>0.8</v>
      </c>
      <c r="L24" s="133"/>
    </row>
    <row r="25" spans="1:12" x14ac:dyDescent="0.25">
      <c r="J25" s="122">
        <v>22</v>
      </c>
      <c r="K25" s="133">
        <v>0.75</v>
      </c>
      <c r="L25" s="133"/>
    </row>
    <row r="26" spans="1:12" x14ac:dyDescent="0.25">
      <c r="J26" s="122">
        <v>23</v>
      </c>
      <c r="K26" s="133">
        <v>0.75</v>
      </c>
      <c r="L26" s="133"/>
    </row>
    <row r="27" spans="1:12" x14ac:dyDescent="0.25">
      <c r="J27" s="122">
        <v>24</v>
      </c>
      <c r="K27" s="133">
        <v>0.75</v>
      </c>
    </row>
    <row r="28" spans="1:12" x14ac:dyDescent="0.25">
      <c r="J28" s="122">
        <v>25</v>
      </c>
      <c r="K28" s="133">
        <v>0.75</v>
      </c>
    </row>
    <row r="29" spans="1:12" x14ac:dyDescent="0.25">
      <c r="J29" s="122">
        <v>26</v>
      </c>
      <c r="K29" s="133">
        <v>0.75</v>
      </c>
    </row>
    <row r="30" spans="1:12" x14ac:dyDescent="0.25">
      <c r="J30" s="122">
        <v>27</v>
      </c>
      <c r="K30" s="133">
        <v>0.75</v>
      </c>
    </row>
    <row r="31" spans="1:12" x14ac:dyDescent="0.25">
      <c r="J31" s="122">
        <v>28</v>
      </c>
      <c r="K31" s="133">
        <v>0.75</v>
      </c>
    </row>
    <row r="32" spans="1:12" x14ac:dyDescent="0.25">
      <c r="J32" s="122">
        <v>29</v>
      </c>
      <c r="K32" s="133">
        <v>0.7</v>
      </c>
    </row>
    <row r="33" spans="10:11" x14ac:dyDescent="0.25">
      <c r="J33" s="122">
        <v>30</v>
      </c>
      <c r="K33" s="133">
        <v>0.7</v>
      </c>
    </row>
    <row r="34" spans="10:11" x14ac:dyDescent="0.25">
      <c r="J34" s="122">
        <v>31</v>
      </c>
      <c r="K34" s="133">
        <v>0.7</v>
      </c>
    </row>
    <row r="35" spans="10:11" x14ac:dyDescent="0.25">
      <c r="J35" s="122">
        <v>32</v>
      </c>
      <c r="K35" s="133">
        <v>0.7</v>
      </c>
    </row>
    <row r="36" spans="10:11" x14ac:dyDescent="0.25">
      <c r="J36" s="122">
        <v>33</v>
      </c>
      <c r="K36" s="133">
        <v>0.7</v>
      </c>
    </row>
    <row r="37" spans="10:11" x14ac:dyDescent="0.25">
      <c r="J37" s="122">
        <v>34</v>
      </c>
      <c r="K37" s="133">
        <v>0.7</v>
      </c>
    </row>
    <row r="38" spans="10:11" x14ac:dyDescent="0.25">
      <c r="J38" s="122">
        <v>35</v>
      </c>
      <c r="K38" s="133">
        <v>0.7</v>
      </c>
    </row>
    <row r="39" spans="10:11" x14ac:dyDescent="0.25">
      <c r="J39" s="122">
        <v>36</v>
      </c>
      <c r="K39" s="133">
        <v>0.65</v>
      </c>
    </row>
    <row r="40" spans="10:11" x14ac:dyDescent="0.25">
      <c r="J40" s="122">
        <v>37</v>
      </c>
      <c r="K40" s="133">
        <v>0.65</v>
      </c>
    </row>
    <row r="41" spans="10:11" x14ac:dyDescent="0.25">
      <c r="J41" s="122">
        <v>38</v>
      </c>
      <c r="K41" s="133">
        <v>0.65</v>
      </c>
    </row>
    <row r="42" spans="10:11" x14ac:dyDescent="0.25">
      <c r="J42" s="122">
        <v>39</v>
      </c>
      <c r="K42" s="133">
        <v>0.65</v>
      </c>
    </row>
    <row r="43" spans="10:11" x14ac:dyDescent="0.25">
      <c r="J43" s="122">
        <v>40</v>
      </c>
      <c r="K43" s="133">
        <v>0.65</v>
      </c>
    </row>
    <row r="44" spans="10:11" x14ac:dyDescent="0.25">
      <c r="J44" s="122">
        <v>41</v>
      </c>
      <c r="K44" s="133">
        <v>0.65</v>
      </c>
    </row>
    <row r="45" spans="10:11" x14ac:dyDescent="0.25">
      <c r="J45" s="122">
        <v>42</v>
      </c>
      <c r="K45" s="133">
        <v>0.65</v>
      </c>
    </row>
    <row r="46" spans="10:11" x14ac:dyDescent="0.25">
      <c r="J46" s="122">
        <v>43</v>
      </c>
      <c r="K46" s="133">
        <v>0.6</v>
      </c>
    </row>
    <row r="47" spans="10:11" x14ac:dyDescent="0.25">
      <c r="J47" s="122">
        <v>44</v>
      </c>
      <c r="K47" s="133">
        <v>0.6</v>
      </c>
    </row>
    <row r="48" spans="10:11" x14ac:dyDescent="0.25">
      <c r="J48" s="122">
        <v>45</v>
      </c>
      <c r="K48" s="133">
        <v>0.6</v>
      </c>
    </row>
    <row r="49" spans="10:11" x14ac:dyDescent="0.25">
      <c r="J49" s="122">
        <v>46</v>
      </c>
      <c r="K49" s="133">
        <v>0.6</v>
      </c>
    </row>
    <row r="50" spans="10:11" x14ac:dyDescent="0.25">
      <c r="J50" s="122">
        <v>47</v>
      </c>
      <c r="K50" s="133">
        <v>0.6</v>
      </c>
    </row>
    <row r="51" spans="10:11" x14ac:dyDescent="0.25">
      <c r="J51" s="122">
        <v>48</v>
      </c>
      <c r="K51" s="133">
        <v>0.6</v>
      </c>
    </row>
    <row r="52" spans="10:11" x14ac:dyDescent="0.25">
      <c r="J52" s="122">
        <v>49</v>
      </c>
      <c r="K52" s="133">
        <v>0.6</v>
      </c>
    </row>
    <row r="53" spans="10:11" x14ac:dyDescent="0.25">
      <c r="J53" s="122">
        <v>50</v>
      </c>
      <c r="K53" s="133">
        <v>0.55000000000000004</v>
      </c>
    </row>
    <row r="54" spans="10:11" x14ac:dyDescent="0.25">
      <c r="J54" s="122">
        <v>51</v>
      </c>
      <c r="K54" s="133">
        <v>0.55000000000000004</v>
      </c>
    </row>
    <row r="55" spans="10:11" x14ac:dyDescent="0.25">
      <c r="J55" s="122">
        <v>52</v>
      </c>
      <c r="K55" s="133">
        <v>0.55000000000000004</v>
      </c>
    </row>
    <row r="56" spans="10:11" x14ac:dyDescent="0.25">
      <c r="J56" s="122">
        <v>53</v>
      </c>
      <c r="K56" s="133">
        <v>0.55000000000000004</v>
      </c>
    </row>
    <row r="57" spans="10:11" x14ac:dyDescent="0.25">
      <c r="J57" s="122">
        <v>54</v>
      </c>
      <c r="K57" s="133">
        <v>0.55000000000000004</v>
      </c>
    </row>
    <row r="58" spans="10:11" x14ac:dyDescent="0.25">
      <c r="J58" s="122">
        <v>55</v>
      </c>
      <c r="K58" s="133">
        <v>0.55000000000000004</v>
      </c>
    </row>
    <row r="59" spans="10:11" x14ac:dyDescent="0.25">
      <c r="J59" s="122">
        <v>56</v>
      </c>
      <c r="K59" s="133">
        <v>0.55000000000000004</v>
      </c>
    </row>
    <row r="60" spans="10:11" x14ac:dyDescent="0.25">
      <c r="J60" s="122">
        <v>57</v>
      </c>
      <c r="K60" s="133">
        <v>0.5</v>
      </c>
    </row>
    <row r="61" spans="10:11" x14ac:dyDescent="0.25">
      <c r="J61" s="122">
        <v>58</v>
      </c>
      <c r="K61" s="133">
        <v>0.5</v>
      </c>
    </row>
    <row r="62" spans="10:11" x14ac:dyDescent="0.25">
      <c r="J62" s="122">
        <v>59</v>
      </c>
      <c r="K62" s="133">
        <v>0.5</v>
      </c>
    </row>
    <row r="63" spans="10:11" x14ac:dyDescent="0.25">
      <c r="J63" s="122">
        <v>60</v>
      </c>
      <c r="K63" s="133">
        <v>0.5</v>
      </c>
    </row>
    <row r="64" spans="10:11" x14ac:dyDescent="0.25">
      <c r="J64" s="122">
        <v>61</v>
      </c>
      <c r="K64" s="133">
        <v>0.5</v>
      </c>
    </row>
    <row r="65" spans="10:11" x14ac:dyDescent="0.25">
      <c r="J65" s="122">
        <v>62</v>
      </c>
      <c r="K65" s="133">
        <v>0.5</v>
      </c>
    </row>
    <row r="66" spans="10:11" x14ac:dyDescent="0.25">
      <c r="J66" s="122">
        <v>63</v>
      </c>
      <c r="K66" s="133">
        <v>0.5</v>
      </c>
    </row>
    <row r="67" spans="10:11" x14ac:dyDescent="0.25">
      <c r="J67" s="122">
        <v>64</v>
      </c>
      <c r="K67" s="133">
        <v>0.45</v>
      </c>
    </row>
    <row r="68" spans="10:11" x14ac:dyDescent="0.25">
      <c r="J68" s="122">
        <v>65</v>
      </c>
      <c r="K68" s="133">
        <v>0.45</v>
      </c>
    </row>
    <row r="69" spans="10:11" x14ac:dyDescent="0.25">
      <c r="J69" s="122">
        <v>66</v>
      </c>
      <c r="K69" s="133">
        <v>0.45</v>
      </c>
    </row>
    <row r="70" spans="10:11" x14ac:dyDescent="0.25">
      <c r="J70" s="122">
        <v>67</v>
      </c>
      <c r="K70" s="133">
        <v>0.45</v>
      </c>
    </row>
    <row r="71" spans="10:11" x14ac:dyDescent="0.25">
      <c r="J71" s="122">
        <v>68</v>
      </c>
      <c r="K71" s="133">
        <v>0.45</v>
      </c>
    </row>
    <row r="72" spans="10:11" x14ac:dyDescent="0.25">
      <c r="J72" s="122">
        <v>69</v>
      </c>
      <c r="K72" s="133">
        <v>0.45</v>
      </c>
    </row>
    <row r="73" spans="10:11" x14ac:dyDescent="0.25">
      <c r="J73" s="122">
        <v>70</v>
      </c>
      <c r="K73" s="133">
        <v>0.45</v>
      </c>
    </row>
    <row r="74" spans="10:11" x14ac:dyDescent="0.25">
      <c r="J74" s="122">
        <v>71</v>
      </c>
      <c r="K74" s="133">
        <v>0.4</v>
      </c>
    </row>
    <row r="75" spans="10:11" x14ac:dyDescent="0.25">
      <c r="J75" s="122">
        <v>72</v>
      </c>
      <c r="K75" s="133">
        <v>0.4</v>
      </c>
    </row>
    <row r="76" spans="10:11" x14ac:dyDescent="0.25">
      <c r="J76" s="122">
        <v>73</v>
      </c>
      <c r="K76" s="133">
        <v>0.4</v>
      </c>
    </row>
    <row r="77" spans="10:11" x14ac:dyDescent="0.25">
      <c r="J77" s="122">
        <v>74</v>
      </c>
      <c r="K77" s="133">
        <v>0.4</v>
      </c>
    </row>
    <row r="78" spans="10:11" x14ac:dyDescent="0.25">
      <c r="J78" s="122">
        <v>75</v>
      </c>
      <c r="K78" s="133">
        <v>0.4</v>
      </c>
    </row>
    <row r="79" spans="10:11" x14ac:dyDescent="0.25">
      <c r="J79" s="122">
        <v>76</v>
      </c>
      <c r="K79" s="133">
        <v>0.4</v>
      </c>
    </row>
    <row r="80" spans="10:11" x14ac:dyDescent="0.25">
      <c r="J80" s="122">
        <v>77</v>
      </c>
      <c r="K80" s="133">
        <v>0.4</v>
      </c>
    </row>
    <row r="81" spans="10:11" x14ac:dyDescent="0.25">
      <c r="J81" s="122">
        <v>78</v>
      </c>
      <c r="K81" s="133">
        <v>0.35</v>
      </c>
    </row>
    <row r="82" spans="10:11" x14ac:dyDescent="0.25">
      <c r="J82" s="122">
        <v>79</v>
      </c>
      <c r="K82" s="133">
        <v>0.35</v>
      </c>
    </row>
    <row r="83" spans="10:11" x14ac:dyDescent="0.25">
      <c r="J83" s="122">
        <v>80</v>
      </c>
      <c r="K83" s="133">
        <v>0.35</v>
      </c>
    </row>
    <row r="84" spans="10:11" x14ac:dyDescent="0.25">
      <c r="J84" s="122">
        <v>81</v>
      </c>
      <c r="K84" s="133">
        <v>0.35</v>
      </c>
    </row>
    <row r="85" spans="10:11" x14ac:dyDescent="0.25">
      <c r="J85" s="122">
        <v>82</v>
      </c>
      <c r="K85" s="133">
        <v>0.35</v>
      </c>
    </row>
    <row r="86" spans="10:11" x14ac:dyDescent="0.25">
      <c r="J86" s="122">
        <v>83</v>
      </c>
      <c r="K86" s="133">
        <v>0.35</v>
      </c>
    </row>
    <row r="87" spans="10:11" x14ac:dyDescent="0.25">
      <c r="J87" s="122">
        <v>84</v>
      </c>
      <c r="K87" s="133">
        <v>0.35</v>
      </c>
    </row>
    <row r="88" spans="10:11" x14ac:dyDescent="0.25">
      <c r="J88" s="122">
        <v>85</v>
      </c>
      <c r="K88" s="133">
        <v>0.3</v>
      </c>
    </row>
    <row r="89" spans="10:11" x14ac:dyDescent="0.25">
      <c r="J89" s="122">
        <v>86</v>
      </c>
      <c r="K89" s="133">
        <v>0.3</v>
      </c>
    </row>
    <row r="90" spans="10:11" x14ac:dyDescent="0.25">
      <c r="J90" s="122">
        <v>87</v>
      </c>
      <c r="K90" s="133">
        <v>0.3</v>
      </c>
    </row>
    <row r="91" spans="10:11" x14ac:dyDescent="0.25">
      <c r="J91" s="122">
        <v>88</v>
      </c>
      <c r="K91" s="133">
        <v>0.3</v>
      </c>
    </row>
    <row r="92" spans="10:11" x14ac:dyDescent="0.25">
      <c r="J92" s="122">
        <v>89</v>
      </c>
      <c r="K92" s="133">
        <v>0.3</v>
      </c>
    </row>
    <row r="93" spans="10:11" x14ac:dyDescent="0.25">
      <c r="J93" s="122">
        <v>90</v>
      </c>
      <c r="K93" s="133">
        <v>0.3</v>
      </c>
    </row>
    <row r="94" spans="10:11" x14ac:dyDescent="0.25">
      <c r="J94" s="122">
        <v>91</v>
      </c>
      <c r="K94" s="133">
        <v>0.3</v>
      </c>
    </row>
    <row r="95" spans="10:11" x14ac:dyDescent="0.25">
      <c r="J95" s="122">
        <v>92</v>
      </c>
      <c r="K95" s="133">
        <v>0.25</v>
      </c>
    </row>
    <row r="96" spans="10:11" x14ac:dyDescent="0.25">
      <c r="J96" s="122">
        <v>93</v>
      </c>
      <c r="K96" s="133">
        <v>0.25</v>
      </c>
    </row>
    <row r="97" spans="10:11" x14ac:dyDescent="0.25">
      <c r="J97" s="122">
        <v>94</v>
      </c>
      <c r="K97" s="133">
        <v>0.25</v>
      </c>
    </row>
    <row r="98" spans="10:11" x14ac:dyDescent="0.25">
      <c r="J98" s="122">
        <v>95</v>
      </c>
      <c r="K98" s="133">
        <v>0.25</v>
      </c>
    </row>
    <row r="99" spans="10:11" x14ac:dyDescent="0.25">
      <c r="J99" s="122">
        <v>96</v>
      </c>
      <c r="K99" s="133">
        <v>0.25</v>
      </c>
    </row>
    <row r="100" spans="10:11" x14ac:dyDescent="0.25">
      <c r="J100" s="122">
        <v>97</v>
      </c>
      <c r="K100" s="133">
        <v>0.25</v>
      </c>
    </row>
    <row r="101" spans="10:11" x14ac:dyDescent="0.25">
      <c r="J101" s="122">
        <v>98</v>
      </c>
      <c r="K101" s="133">
        <v>0.25</v>
      </c>
    </row>
    <row r="102" spans="10:11" x14ac:dyDescent="0.25">
      <c r="J102" s="122">
        <v>99</v>
      </c>
      <c r="K102" s="133">
        <v>0.2</v>
      </c>
    </row>
    <row r="103" spans="10:11" x14ac:dyDescent="0.25">
      <c r="J103" s="122">
        <v>100</v>
      </c>
      <c r="K103" s="133">
        <v>0.2</v>
      </c>
    </row>
    <row r="104" spans="10:11" x14ac:dyDescent="0.25">
      <c r="J104" s="122">
        <v>101</v>
      </c>
      <c r="K104" s="133">
        <v>0.2</v>
      </c>
    </row>
    <row r="105" spans="10:11" x14ac:dyDescent="0.25">
      <c r="J105" s="122">
        <v>102</v>
      </c>
      <c r="K105" s="133">
        <v>0.2</v>
      </c>
    </row>
    <row r="106" spans="10:11" x14ac:dyDescent="0.25">
      <c r="J106" s="122">
        <v>103</v>
      </c>
      <c r="K106" s="133">
        <v>0.2</v>
      </c>
    </row>
    <row r="107" spans="10:11" x14ac:dyDescent="0.25">
      <c r="J107" s="122">
        <v>104</v>
      </c>
      <c r="K107" s="133">
        <v>0.2</v>
      </c>
    </row>
    <row r="108" spans="10:11" x14ac:dyDescent="0.25">
      <c r="J108" s="122">
        <v>105</v>
      </c>
      <c r="K108" s="133">
        <v>0.2</v>
      </c>
    </row>
    <row r="109" spans="10:11" x14ac:dyDescent="0.25">
      <c r="J109" s="122">
        <v>106</v>
      </c>
      <c r="K109" s="133">
        <v>0.1</v>
      </c>
    </row>
    <row r="110" spans="10:11" x14ac:dyDescent="0.25">
      <c r="J110" s="122">
        <v>107</v>
      </c>
      <c r="K110" s="133">
        <v>0.1</v>
      </c>
    </row>
    <row r="111" spans="10:11" x14ac:dyDescent="0.25">
      <c r="J111" s="122">
        <v>108</v>
      </c>
      <c r="K111" s="133">
        <v>0.1</v>
      </c>
    </row>
    <row r="112" spans="10:11" x14ac:dyDescent="0.25">
      <c r="J112" s="122">
        <v>109</v>
      </c>
      <c r="K112" s="133">
        <v>0.1</v>
      </c>
    </row>
    <row r="113" spans="10:11" x14ac:dyDescent="0.25">
      <c r="J113" s="122">
        <v>110</v>
      </c>
      <c r="K113" s="133">
        <v>0.1</v>
      </c>
    </row>
    <row r="114" spans="10:11" x14ac:dyDescent="0.25">
      <c r="J114" s="122">
        <v>111</v>
      </c>
      <c r="K114" s="133">
        <v>0.1</v>
      </c>
    </row>
    <row r="115" spans="10:11" x14ac:dyDescent="0.25">
      <c r="J115" s="122">
        <v>112</v>
      </c>
      <c r="K115" s="133">
        <v>0.1</v>
      </c>
    </row>
    <row r="116" spans="10:11" x14ac:dyDescent="0.25">
      <c r="J116" s="122">
        <v>113</v>
      </c>
      <c r="K116" s="133">
        <v>0</v>
      </c>
    </row>
    <row r="117" spans="10:11" x14ac:dyDescent="0.25">
      <c r="J117" s="122">
        <v>114</v>
      </c>
      <c r="K117" s="133">
        <v>0</v>
      </c>
    </row>
    <row r="118" spans="10:11" x14ac:dyDescent="0.25">
      <c r="J118" s="122">
        <v>115</v>
      </c>
      <c r="K118" s="133">
        <v>0</v>
      </c>
    </row>
    <row r="119" spans="10:11" x14ac:dyDescent="0.25">
      <c r="J119" s="122">
        <v>116</v>
      </c>
      <c r="K119" s="133">
        <v>0</v>
      </c>
    </row>
    <row r="120" spans="10:11" x14ac:dyDescent="0.25">
      <c r="J120" s="122">
        <v>117</v>
      </c>
      <c r="K120" s="133">
        <v>0</v>
      </c>
    </row>
    <row r="121" spans="10:11" x14ac:dyDescent="0.25">
      <c r="J121" s="122">
        <v>118</v>
      </c>
      <c r="K121" s="133">
        <v>0</v>
      </c>
    </row>
    <row r="122" spans="10:11" x14ac:dyDescent="0.25">
      <c r="J122" s="122">
        <v>119</v>
      </c>
      <c r="K122" s="133">
        <v>0</v>
      </c>
    </row>
    <row r="123" spans="10:11" x14ac:dyDescent="0.25">
      <c r="J123" s="122">
        <v>120</v>
      </c>
      <c r="K123" s="133">
        <v>0</v>
      </c>
    </row>
    <row r="124" spans="10:11" x14ac:dyDescent="0.25">
      <c r="J124" s="122">
        <v>121</v>
      </c>
      <c r="K124" s="133">
        <v>0</v>
      </c>
    </row>
    <row r="125" spans="10:11" x14ac:dyDescent="0.25">
      <c r="J125" s="122">
        <v>122</v>
      </c>
      <c r="K125" s="133">
        <v>0</v>
      </c>
    </row>
    <row r="126" spans="10:11" x14ac:dyDescent="0.25">
      <c r="J126" s="122">
        <v>123</v>
      </c>
      <c r="K126" s="133">
        <v>0</v>
      </c>
    </row>
    <row r="127" spans="10:11" x14ac:dyDescent="0.25">
      <c r="J127" s="122">
        <v>124</v>
      </c>
      <c r="K127" s="133">
        <v>0</v>
      </c>
    </row>
    <row r="128" spans="10:11" x14ac:dyDescent="0.25">
      <c r="J128" s="122">
        <v>125</v>
      </c>
      <c r="K128" s="133">
        <v>0</v>
      </c>
    </row>
    <row r="129" spans="10:11" x14ac:dyDescent="0.25">
      <c r="J129" s="122">
        <v>126</v>
      </c>
      <c r="K129" s="133">
        <v>0</v>
      </c>
    </row>
    <row r="130" spans="10:11" x14ac:dyDescent="0.25">
      <c r="J130" s="122">
        <v>127</v>
      </c>
      <c r="K130" s="133">
        <v>0</v>
      </c>
    </row>
    <row r="131" spans="10:11" x14ac:dyDescent="0.25">
      <c r="J131" s="122">
        <v>128</v>
      </c>
      <c r="K131" s="133">
        <v>0</v>
      </c>
    </row>
    <row r="132" spans="10:11" x14ac:dyDescent="0.25">
      <c r="J132" s="122">
        <v>129</v>
      </c>
      <c r="K132" s="133">
        <v>0</v>
      </c>
    </row>
    <row r="133" spans="10:11" x14ac:dyDescent="0.25">
      <c r="J133" s="122">
        <v>130</v>
      </c>
      <c r="K133" s="133">
        <v>0</v>
      </c>
    </row>
    <row r="134" spans="10:11" x14ac:dyDescent="0.25">
      <c r="J134" s="122">
        <v>131</v>
      </c>
      <c r="K134" s="133">
        <v>0</v>
      </c>
    </row>
    <row r="135" spans="10:11" x14ac:dyDescent="0.25">
      <c r="J135" s="122">
        <v>132</v>
      </c>
      <c r="K135" s="133">
        <v>0</v>
      </c>
    </row>
    <row r="136" spans="10:11" x14ac:dyDescent="0.25">
      <c r="J136" s="122">
        <v>133</v>
      </c>
      <c r="K136" s="133">
        <v>0</v>
      </c>
    </row>
    <row r="137" spans="10:11" x14ac:dyDescent="0.25">
      <c r="J137" s="122">
        <v>134</v>
      </c>
      <c r="K137" s="133">
        <v>0</v>
      </c>
    </row>
    <row r="138" spans="10:11" x14ac:dyDescent="0.25">
      <c r="J138" s="122">
        <v>135</v>
      </c>
      <c r="K138" s="133">
        <v>0</v>
      </c>
    </row>
    <row r="139" spans="10:11" x14ac:dyDescent="0.25">
      <c r="J139" s="122">
        <v>136</v>
      </c>
      <c r="K139" s="133">
        <v>0</v>
      </c>
    </row>
    <row r="140" spans="10:11" x14ac:dyDescent="0.25">
      <c r="J140" s="122">
        <v>137</v>
      </c>
      <c r="K140" s="133">
        <v>0</v>
      </c>
    </row>
    <row r="141" spans="10:11" x14ac:dyDescent="0.25">
      <c r="J141" s="122">
        <v>138</v>
      </c>
      <c r="K141" s="133">
        <v>0</v>
      </c>
    </row>
    <row r="142" spans="10:11" x14ac:dyDescent="0.25">
      <c r="J142" s="122">
        <v>139</v>
      </c>
      <c r="K142" s="133">
        <v>0</v>
      </c>
    </row>
    <row r="143" spans="10:11" x14ac:dyDescent="0.25">
      <c r="J143" s="122">
        <v>140</v>
      </c>
      <c r="K143" s="133">
        <v>0</v>
      </c>
    </row>
    <row r="144" spans="10:11" x14ac:dyDescent="0.25">
      <c r="J144" s="122">
        <v>141</v>
      </c>
      <c r="K144" s="133">
        <v>0</v>
      </c>
    </row>
    <row r="145" spans="10:11" x14ac:dyDescent="0.25">
      <c r="J145" s="122">
        <v>142</v>
      </c>
      <c r="K145" s="133">
        <v>0</v>
      </c>
    </row>
    <row r="146" spans="10:11" x14ac:dyDescent="0.25">
      <c r="J146" s="122">
        <v>143</v>
      </c>
      <c r="K146" s="133">
        <v>0</v>
      </c>
    </row>
    <row r="147" spans="10:11" x14ac:dyDescent="0.25">
      <c r="J147" s="122">
        <v>144</v>
      </c>
      <c r="K147" s="133">
        <v>0</v>
      </c>
    </row>
    <row r="148" spans="10:11" x14ac:dyDescent="0.25">
      <c r="J148" s="122">
        <v>145</v>
      </c>
      <c r="K148" s="133">
        <v>0</v>
      </c>
    </row>
    <row r="149" spans="10:11" x14ac:dyDescent="0.25">
      <c r="J149" s="122">
        <v>146</v>
      </c>
      <c r="K149" s="133">
        <v>0</v>
      </c>
    </row>
    <row r="150" spans="10:11" x14ac:dyDescent="0.25">
      <c r="J150" s="122">
        <v>147</v>
      </c>
      <c r="K150" s="133">
        <v>0</v>
      </c>
    </row>
    <row r="151" spans="10:11" x14ac:dyDescent="0.25">
      <c r="J151" s="122">
        <v>148</v>
      </c>
      <c r="K151" s="133">
        <v>0</v>
      </c>
    </row>
    <row r="152" spans="10:11" x14ac:dyDescent="0.25">
      <c r="J152" s="122">
        <v>149</v>
      </c>
      <c r="K152" s="133">
        <v>0</v>
      </c>
    </row>
    <row r="153" spans="10:11" x14ac:dyDescent="0.25">
      <c r="J153" s="122">
        <v>150</v>
      </c>
      <c r="K153" s="133">
        <v>0</v>
      </c>
    </row>
    <row r="154" spans="10:11" x14ac:dyDescent="0.25">
      <c r="J154" s="122">
        <v>151</v>
      </c>
      <c r="K154" s="133">
        <v>0</v>
      </c>
    </row>
    <row r="155" spans="10:11" x14ac:dyDescent="0.25">
      <c r="J155" s="122">
        <v>152</v>
      </c>
      <c r="K155" s="133">
        <v>0</v>
      </c>
    </row>
    <row r="156" spans="10:11" x14ac:dyDescent="0.25">
      <c r="J156" s="122">
        <v>153</v>
      </c>
      <c r="K156" s="133">
        <v>0</v>
      </c>
    </row>
    <row r="157" spans="10:11" x14ac:dyDescent="0.25">
      <c r="J157" s="122">
        <v>154</v>
      </c>
      <c r="K157" s="133">
        <v>0</v>
      </c>
    </row>
    <row r="158" spans="10:11" x14ac:dyDescent="0.25">
      <c r="J158" s="122">
        <v>155</v>
      </c>
      <c r="K158" s="133">
        <v>0</v>
      </c>
    </row>
    <row r="159" spans="10:11" x14ac:dyDescent="0.25">
      <c r="J159" s="122">
        <v>156</v>
      </c>
      <c r="K159" s="133">
        <v>0</v>
      </c>
    </row>
    <row r="160" spans="10:11" x14ac:dyDescent="0.25">
      <c r="J160" s="122">
        <v>157</v>
      </c>
      <c r="K160" s="133">
        <v>0</v>
      </c>
    </row>
    <row r="161" spans="10:11" x14ac:dyDescent="0.25">
      <c r="J161" s="122">
        <v>158</v>
      </c>
      <c r="K161" s="133">
        <v>0</v>
      </c>
    </row>
    <row r="162" spans="10:11" x14ac:dyDescent="0.25">
      <c r="J162" s="122">
        <v>159</v>
      </c>
      <c r="K162" s="133">
        <v>0</v>
      </c>
    </row>
    <row r="163" spans="10:11" x14ac:dyDescent="0.25">
      <c r="J163" s="122">
        <v>160</v>
      </c>
      <c r="K163" s="133">
        <v>0</v>
      </c>
    </row>
    <row r="164" spans="10:11" x14ac:dyDescent="0.25">
      <c r="J164" s="122">
        <v>161</v>
      </c>
      <c r="K164" s="133">
        <v>0</v>
      </c>
    </row>
    <row r="165" spans="10:11" x14ac:dyDescent="0.25">
      <c r="J165" s="122">
        <v>162</v>
      </c>
      <c r="K165" s="133">
        <v>0</v>
      </c>
    </row>
    <row r="166" spans="10:11" x14ac:dyDescent="0.25">
      <c r="J166" s="122">
        <v>163</v>
      </c>
      <c r="K166" s="133">
        <v>0</v>
      </c>
    </row>
    <row r="167" spans="10:11" x14ac:dyDescent="0.25">
      <c r="J167" s="122">
        <v>164</v>
      </c>
      <c r="K167" s="133">
        <v>0</v>
      </c>
    </row>
    <row r="168" spans="10:11" x14ac:dyDescent="0.25">
      <c r="J168" s="122">
        <v>165</v>
      </c>
      <c r="K168" s="133">
        <v>0</v>
      </c>
    </row>
    <row r="169" spans="10:11" x14ac:dyDescent="0.25">
      <c r="J169" s="122">
        <v>166</v>
      </c>
      <c r="K169" s="133">
        <v>0</v>
      </c>
    </row>
    <row r="170" spans="10:11" x14ac:dyDescent="0.25">
      <c r="J170" s="122">
        <v>167</v>
      </c>
      <c r="K170" s="133">
        <v>0</v>
      </c>
    </row>
    <row r="171" spans="10:11" x14ac:dyDescent="0.25">
      <c r="J171" s="122">
        <v>168</v>
      </c>
      <c r="K171" s="133">
        <v>0</v>
      </c>
    </row>
    <row r="172" spans="10:11" x14ac:dyDescent="0.25">
      <c r="J172" s="122">
        <v>169</v>
      </c>
      <c r="K172" s="133">
        <v>0</v>
      </c>
    </row>
    <row r="173" spans="10:11" x14ac:dyDescent="0.25">
      <c r="J173" s="122">
        <v>170</v>
      </c>
      <c r="K173" s="133">
        <v>0</v>
      </c>
    </row>
    <row r="174" spans="10:11" x14ac:dyDescent="0.25">
      <c r="J174" s="122">
        <v>171</v>
      </c>
      <c r="K174" s="133">
        <v>0</v>
      </c>
    </row>
    <row r="175" spans="10:11" x14ac:dyDescent="0.25">
      <c r="J175" s="122">
        <v>172</v>
      </c>
      <c r="K175" s="133">
        <v>0</v>
      </c>
    </row>
    <row r="176" spans="10:11" x14ac:dyDescent="0.25">
      <c r="J176" s="122">
        <v>173</v>
      </c>
      <c r="K176" s="133">
        <v>0</v>
      </c>
    </row>
    <row r="177" spans="10:11" x14ac:dyDescent="0.25">
      <c r="J177" s="122">
        <v>174</v>
      </c>
      <c r="K177" s="133">
        <v>0</v>
      </c>
    </row>
    <row r="178" spans="10:11" x14ac:dyDescent="0.25">
      <c r="J178" s="122">
        <v>175</v>
      </c>
      <c r="K178" s="133">
        <v>0</v>
      </c>
    </row>
    <row r="179" spans="10:11" x14ac:dyDescent="0.25">
      <c r="J179" s="122">
        <v>176</v>
      </c>
      <c r="K179" s="133">
        <v>0</v>
      </c>
    </row>
    <row r="180" spans="10:11" x14ac:dyDescent="0.25">
      <c r="J180" s="122">
        <v>177</v>
      </c>
      <c r="K180" s="133">
        <v>0</v>
      </c>
    </row>
    <row r="181" spans="10:11" x14ac:dyDescent="0.25">
      <c r="J181" s="122">
        <v>178</v>
      </c>
      <c r="K181" s="133">
        <v>0</v>
      </c>
    </row>
    <row r="182" spans="10:11" x14ac:dyDescent="0.25">
      <c r="J182" s="122">
        <v>179</v>
      </c>
      <c r="K182" s="133">
        <v>0</v>
      </c>
    </row>
    <row r="183" spans="10:11" x14ac:dyDescent="0.25">
      <c r="J183" s="122">
        <v>180</v>
      </c>
      <c r="K183" s="133">
        <v>0</v>
      </c>
    </row>
    <row r="184" spans="10:11" x14ac:dyDescent="0.25">
      <c r="J184" s="122">
        <v>181</v>
      </c>
      <c r="K184" s="133">
        <v>0</v>
      </c>
    </row>
    <row r="185" spans="10:11" x14ac:dyDescent="0.25">
      <c r="J185" s="122">
        <v>182</v>
      </c>
      <c r="K185" s="133">
        <v>0</v>
      </c>
    </row>
    <row r="186" spans="10:11" x14ac:dyDescent="0.25">
      <c r="J186" s="122">
        <v>183</v>
      </c>
      <c r="K186" s="133">
        <v>0</v>
      </c>
    </row>
    <row r="187" spans="10:11" x14ac:dyDescent="0.25">
      <c r="J187" s="122">
        <v>184</v>
      </c>
      <c r="K187" s="133">
        <v>0</v>
      </c>
    </row>
    <row r="188" spans="10:11" x14ac:dyDescent="0.25">
      <c r="J188" s="122">
        <v>185</v>
      </c>
      <c r="K188" s="133">
        <v>0</v>
      </c>
    </row>
    <row r="189" spans="10:11" x14ac:dyDescent="0.25">
      <c r="J189" s="122">
        <v>186</v>
      </c>
      <c r="K189" s="133">
        <v>0</v>
      </c>
    </row>
    <row r="190" spans="10:11" x14ac:dyDescent="0.25">
      <c r="J190" s="122">
        <v>187</v>
      </c>
      <c r="K190" s="133">
        <v>0</v>
      </c>
    </row>
    <row r="191" spans="10:11" x14ac:dyDescent="0.25">
      <c r="J191" s="122">
        <v>188</v>
      </c>
      <c r="K191" s="133">
        <v>0</v>
      </c>
    </row>
    <row r="192" spans="10:11" x14ac:dyDescent="0.25">
      <c r="J192" s="122">
        <v>189</v>
      </c>
      <c r="K192" s="133">
        <v>0</v>
      </c>
    </row>
    <row r="193" spans="10:11" x14ac:dyDescent="0.25">
      <c r="J193" s="122">
        <v>190</v>
      </c>
      <c r="K193" s="133">
        <v>0</v>
      </c>
    </row>
    <row r="194" spans="10:11" x14ac:dyDescent="0.25">
      <c r="J194" s="122">
        <v>191</v>
      </c>
      <c r="K194" s="133">
        <v>0</v>
      </c>
    </row>
    <row r="195" spans="10:11" x14ac:dyDescent="0.25">
      <c r="J195" s="122">
        <v>192</v>
      </c>
      <c r="K195" s="133">
        <v>0</v>
      </c>
    </row>
    <row r="196" spans="10:11" x14ac:dyDescent="0.25">
      <c r="J196" s="122">
        <v>193</v>
      </c>
      <c r="K196" s="133">
        <v>0</v>
      </c>
    </row>
    <row r="197" spans="10:11" x14ac:dyDescent="0.25">
      <c r="J197" s="122">
        <v>194</v>
      </c>
      <c r="K197" s="133">
        <v>0</v>
      </c>
    </row>
    <row r="198" spans="10:11" x14ac:dyDescent="0.25">
      <c r="J198" s="122">
        <v>195</v>
      </c>
      <c r="K198" s="133">
        <v>0</v>
      </c>
    </row>
    <row r="199" spans="10:11" x14ac:dyDescent="0.25">
      <c r="J199" s="122">
        <v>196</v>
      </c>
      <c r="K199" s="133">
        <v>0</v>
      </c>
    </row>
    <row r="200" spans="10:11" x14ac:dyDescent="0.25">
      <c r="J200" s="122">
        <v>197</v>
      </c>
      <c r="K200" s="133">
        <v>0</v>
      </c>
    </row>
    <row r="201" spans="10:11" x14ac:dyDescent="0.25">
      <c r="J201" s="122">
        <v>198</v>
      </c>
      <c r="K201" s="133">
        <v>0</v>
      </c>
    </row>
    <row r="202" spans="10:11" x14ac:dyDescent="0.25">
      <c r="J202" s="122">
        <v>199</v>
      </c>
      <c r="K202" s="133">
        <v>0</v>
      </c>
    </row>
    <row r="203" spans="10:11" x14ac:dyDescent="0.25">
      <c r="J203" s="122">
        <v>200</v>
      </c>
      <c r="K203" s="133">
        <v>0</v>
      </c>
    </row>
    <row r="204" spans="10:11" x14ac:dyDescent="0.25">
      <c r="J204" s="122">
        <v>201</v>
      </c>
      <c r="K204" s="133">
        <v>0</v>
      </c>
    </row>
    <row r="205" spans="10:11" x14ac:dyDescent="0.25">
      <c r="J205" s="122">
        <v>202</v>
      </c>
      <c r="K205" s="133">
        <v>0</v>
      </c>
    </row>
    <row r="206" spans="10:11" x14ac:dyDescent="0.25">
      <c r="J206" s="122">
        <v>203</v>
      </c>
      <c r="K206" s="133">
        <v>0</v>
      </c>
    </row>
    <row r="207" spans="10:11" x14ac:dyDescent="0.25">
      <c r="J207" s="122">
        <v>204</v>
      </c>
      <c r="K207" s="133">
        <v>0</v>
      </c>
    </row>
    <row r="208" spans="10:11" x14ac:dyDescent="0.25">
      <c r="J208" s="122">
        <v>205</v>
      </c>
      <c r="K208" s="133">
        <v>0</v>
      </c>
    </row>
    <row r="209" spans="10:11" x14ac:dyDescent="0.25">
      <c r="J209" s="122">
        <v>206</v>
      </c>
      <c r="K209" s="133">
        <v>0</v>
      </c>
    </row>
    <row r="210" spans="10:11" x14ac:dyDescent="0.25">
      <c r="J210" s="122">
        <v>207</v>
      </c>
      <c r="K210" s="133">
        <v>0</v>
      </c>
    </row>
    <row r="211" spans="10:11" x14ac:dyDescent="0.25">
      <c r="J211" s="122">
        <v>208</v>
      </c>
      <c r="K211" s="133">
        <v>0</v>
      </c>
    </row>
    <row r="212" spans="10:11" x14ac:dyDescent="0.25">
      <c r="J212" s="122">
        <v>209</v>
      </c>
      <c r="K212" s="133">
        <v>0</v>
      </c>
    </row>
    <row r="213" spans="10:11" x14ac:dyDescent="0.25">
      <c r="J213" s="122">
        <v>210</v>
      </c>
      <c r="K213" s="133">
        <v>0</v>
      </c>
    </row>
    <row r="214" spans="10:11" x14ac:dyDescent="0.25">
      <c r="J214" s="122">
        <v>211</v>
      </c>
      <c r="K214" s="133">
        <v>0</v>
      </c>
    </row>
    <row r="215" spans="10:11" x14ac:dyDescent="0.25">
      <c r="J215" s="122">
        <v>212</v>
      </c>
      <c r="K215" s="133">
        <v>0</v>
      </c>
    </row>
    <row r="216" spans="10:11" x14ac:dyDescent="0.25">
      <c r="J216" s="122">
        <v>213</v>
      </c>
      <c r="K216" s="133">
        <v>0</v>
      </c>
    </row>
    <row r="217" spans="10:11" x14ac:dyDescent="0.25">
      <c r="J217" s="122">
        <v>214</v>
      </c>
      <c r="K217" s="133">
        <v>0</v>
      </c>
    </row>
    <row r="218" spans="10:11" x14ac:dyDescent="0.25">
      <c r="J218" s="122">
        <v>215</v>
      </c>
      <c r="K218" s="133">
        <v>0</v>
      </c>
    </row>
    <row r="219" spans="10:11" x14ac:dyDescent="0.25">
      <c r="J219" s="122">
        <v>216</v>
      </c>
      <c r="K219" s="133">
        <v>0</v>
      </c>
    </row>
    <row r="220" spans="10:11" x14ac:dyDescent="0.25">
      <c r="J220" s="122">
        <v>217</v>
      </c>
      <c r="K220" s="133">
        <v>0</v>
      </c>
    </row>
    <row r="221" spans="10:11" x14ac:dyDescent="0.25">
      <c r="J221" s="122">
        <v>218</v>
      </c>
      <c r="K221" s="133">
        <v>0</v>
      </c>
    </row>
    <row r="222" spans="10:11" x14ac:dyDescent="0.25">
      <c r="J222" s="122">
        <v>219</v>
      </c>
      <c r="K222" s="133">
        <v>0</v>
      </c>
    </row>
    <row r="223" spans="10:11" x14ac:dyDescent="0.25">
      <c r="J223" s="122">
        <v>220</v>
      </c>
      <c r="K223" s="133">
        <v>0</v>
      </c>
    </row>
    <row r="224" spans="10:11" x14ac:dyDescent="0.25">
      <c r="J224" s="122">
        <v>221</v>
      </c>
      <c r="K224" s="133">
        <v>0</v>
      </c>
    </row>
    <row r="225" spans="10:11" x14ac:dyDescent="0.25">
      <c r="J225" s="122">
        <v>222</v>
      </c>
      <c r="K225" s="133">
        <v>0</v>
      </c>
    </row>
    <row r="226" spans="10:11" x14ac:dyDescent="0.25">
      <c r="J226" s="122">
        <v>223</v>
      </c>
      <c r="K226" s="133">
        <v>0</v>
      </c>
    </row>
    <row r="227" spans="10:11" x14ac:dyDescent="0.25">
      <c r="J227" s="122">
        <v>224</v>
      </c>
      <c r="K227" s="133">
        <v>0</v>
      </c>
    </row>
    <row r="228" spans="10:11" x14ac:dyDescent="0.25">
      <c r="J228" s="122">
        <v>225</v>
      </c>
      <c r="K228" s="133">
        <v>0</v>
      </c>
    </row>
    <row r="229" spans="10:11" x14ac:dyDescent="0.25">
      <c r="J229" s="122">
        <v>226</v>
      </c>
      <c r="K229" s="133">
        <v>0</v>
      </c>
    </row>
    <row r="230" spans="10:11" x14ac:dyDescent="0.25">
      <c r="J230" s="122">
        <v>227</v>
      </c>
      <c r="K230" s="133">
        <v>0</v>
      </c>
    </row>
    <row r="231" spans="10:11" x14ac:dyDescent="0.25">
      <c r="J231" s="122">
        <v>228</v>
      </c>
      <c r="K231" s="133">
        <v>0</v>
      </c>
    </row>
    <row r="232" spans="10:11" x14ac:dyDescent="0.25">
      <c r="J232" s="122">
        <v>229</v>
      </c>
      <c r="K232" s="133">
        <v>0</v>
      </c>
    </row>
    <row r="233" spans="10:11" x14ac:dyDescent="0.25">
      <c r="J233" s="122">
        <v>230</v>
      </c>
      <c r="K233" s="133">
        <v>0</v>
      </c>
    </row>
    <row r="234" spans="10:11" x14ac:dyDescent="0.25">
      <c r="J234" s="122">
        <v>231</v>
      </c>
      <c r="K234" s="133">
        <v>0</v>
      </c>
    </row>
    <row r="235" spans="10:11" x14ac:dyDescent="0.25">
      <c r="J235" s="122">
        <v>232</v>
      </c>
      <c r="K235" s="133">
        <v>0</v>
      </c>
    </row>
    <row r="236" spans="10:11" x14ac:dyDescent="0.25">
      <c r="J236" s="122">
        <v>233</v>
      </c>
      <c r="K236" s="133">
        <v>0</v>
      </c>
    </row>
    <row r="237" spans="10:11" x14ac:dyDescent="0.25">
      <c r="J237" s="122">
        <v>234</v>
      </c>
      <c r="K237" s="133">
        <v>0</v>
      </c>
    </row>
    <row r="238" spans="10:11" x14ac:dyDescent="0.25">
      <c r="J238" s="122">
        <v>235</v>
      </c>
      <c r="K238" s="133">
        <v>0</v>
      </c>
    </row>
    <row r="239" spans="10:11" x14ac:dyDescent="0.25">
      <c r="J239" s="122">
        <v>236</v>
      </c>
      <c r="K239" s="133">
        <v>0</v>
      </c>
    </row>
    <row r="240" spans="10:11" x14ac:dyDescent="0.25">
      <c r="J240" s="122">
        <v>237</v>
      </c>
      <c r="K240" s="133">
        <v>0</v>
      </c>
    </row>
    <row r="241" spans="10:11" x14ac:dyDescent="0.25">
      <c r="J241" s="122">
        <v>238</v>
      </c>
      <c r="K241" s="133">
        <v>0</v>
      </c>
    </row>
    <row r="242" spans="10:11" x14ac:dyDescent="0.25">
      <c r="J242" s="122">
        <v>239</v>
      </c>
      <c r="K242" s="133">
        <v>0</v>
      </c>
    </row>
    <row r="243" spans="10:11" x14ac:dyDescent="0.25">
      <c r="J243" s="122">
        <v>240</v>
      </c>
      <c r="K243" s="133">
        <v>0</v>
      </c>
    </row>
    <row r="244" spans="10:11" x14ac:dyDescent="0.25">
      <c r="J244" s="122">
        <v>241</v>
      </c>
      <c r="K244" s="133">
        <v>0</v>
      </c>
    </row>
    <row r="245" spans="10:11" x14ac:dyDescent="0.25">
      <c r="J245" s="122">
        <v>242</v>
      </c>
      <c r="K245" s="133">
        <v>0</v>
      </c>
    </row>
    <row r="246" spans="10:11" x14ac:dyDescent="0.25">
      <c r="J246" s="122">
        <v>243</v>
      </c>
      <c r="K246" s="133">
        <v>0</v>
      </c>
    </row>
    <row r="247" spans="10:11" x14ac:dyDescent="0.25">
      <c r="J247" s="122">
        <v>244</v>
      </c>
      <c r="K247" s="133">
        <v>0</v>
      </c>
    </row>
    <row r="248" spans="10:11" x14ac:dyDescent="0.25">
      <c r="J248" s="122">
        <v>245</v>
      </c>
      <c r="K248" s="133">
        <v>0</v>
      </c>
    </row>
    <row r="249" spans="10:11" x14ac:dyDescent="0.25">
      <c r="J249" s="122">
        <v>246</v>
      </c>
      <c r="K249" s="133">
        <v>0</v>
      </c>
    </row>
    <row r="250" spans="10:11" x14ac:dyDescent="0.25">
      <c r="J250" s="122">
        <v>247</v>
      </c>
      <c r="K250" s="133">
        <v>0</v>
      </c>
    </row>
    <row r="251" spans="10:11" x14ac:dyDescent="0.25">
      <c r="J251" s="122">
        <v>248</v>
      </c>
      <c r="K251" s="133">
        <v>0</v>
      </c>
    </row>
    <row r="252" spans="10:11" x14ac:dyDescent="0.25">
      <c r="J252" s="122">
        <v>249</v>
      </c>
      <c r="K252" s="133">
        <v>0</v>
      </c>
    </row>
    <row r="253" spans="10:11" x14ac:dyDescent="0.25">
      <c r="J253" s="122">
        <v>250</v>
      </c>
      <c r="K253" s="133">
        <v>0</v>
      </c>
    </row>
    <row r="254" spans="10:11" x14ac:dyDescent="0.25">
      <c r="J254" s="122">
        <v>251</v>
      </c>
      <c r="K254" s="133">
        <v>0</v>
      </c>
    </row>
    <row r="255" spans="10:11" x14ac:dyDescent="0.25">
      <c r="J255" s="122">
        <v>252</v>
      </c>
      <c r="K255" s="133">
        <v>0</v>
      </c>
    </row>
    <row r="256" spans="10:11" x14ac:dyDescent="0.25">
      <c r="J256" s="122">
        <v>253</v>
      </c>
      <c r="K256" s="133">
        <v>0</v>
      </c>
    </row>
    <row r="257" spans="10:11" x14ac:dyDescent="0.25">
      <c r="J257" s="122">
        <v>254</v>
      </c>
      <c r="K257" s="133">
        <v>0</v>
      </c>
    </row>
    <row r="258" spans="10:11" x14ac:dyDescent="0.25">
      <c r="J258" s="122">
        <v>255</v>
      </c>
      <c r="K258" s="133">
        <v>0</v>
      </c>
    </row>
    <row r="259" spans="10:11" x14ac:dyDescent="0.25">
      <c r="J259" s="122">
        <v>256</v>
      </c>
      <c r="K259" s="133">
        <v>0</v>
      </c>
    </row>
    <row r="260" spans="10:11" x14ac:dyDescent="0.25">
      <c r="J260" s="122">
        <v>257</v>
      </c>
      <c r="K260" s="133">
        <v>0</v>
      </c>
    </row>
    <row r="261" spans="10:11" x14ac:dyDescent="0.25">
      <c r="J261" s="122">
        <v>258</v>
      </c>
      <c r="K261" s="133">
        <v>0</v>
      </c>
    </row>
    <row r="262" spans="10:11" x14ac:dyDescent="0.25">
      <c r="J262" s="122">
        <v>259</v>
      </c>
      <c r="K262" s="133">
        <v>0</v>
      </c>
    </row>
    <row r="263" spans="10:11" x14ac:dyDescent="0.25">
      <c r="J263" s="122">
        <v>260</v>
      </c>
      <c r="K263" s="133">
        <v>0</v>
      </c>
    </row>
    <row r="264" spans="10:11" x14ac:dyDescent="0.25">
      <c r="J264" s="122">
        <v>261</v>
      </c>
      <c r="K264" s="133">
        <v>0</v>
      </c>
    </row>
    <row r="265" spans="10:11" x14ac:dyDescent="0.25">
      <c r="J265" s="122">
        <v>262</v>
      </c>
      <c r="K265" s="133">
        <v>0</v>
      </c>
    </row>
    <row r="266" spans="10:11" x14ac:dyDescent="0.25">
      <c r="J266" s="122">
        <v>263</v>
      </c>
      <c r="K266" s="133">
        <v>0</v>
      </c>
    </row>
    <row r="267" spans="10:11" x14ac:dyDescent="0.25">
      <c r="J267" s="122">
        <v>264</v>
      </c>
      <c r="K267" s="133">
        <v>0</v>
      </c>
    </row>
    <row r="268" spans="10:11" x14ac:dyDescent="0.25">
      <c r="J268" s="122">
        <v>265</v>
      </c>
      <c r="K268" s="133">
        <v>0</v>
      </c>
    </row>
    <row r="269" spans="10:11" x14ac:dyDescent="0.25">
      <c r="J269" s="122">
        <v>266</v>
      </c>
      <c r="K269" s="133">
        <v>0</v>
      </c>
    </row>
    <row r="270" spans="10:11" x14ac:dyDescent="0.25">
      <c r="J270" s="122">
        <v>267</v>
      </c>
      <c r="K270" s="133">
        <v>0</v>
      </c>
    </row>
    <row r="271" spans="10:11" x14ac:dyDescent="0.25">
      <c r="J271" s="122">
        <v>268</v>
      </c>
      <c r="K271" s="133">
        <v>0</v>
      </c>
    </row>
    <row r="272" spans="10:11" x14ac:dyDescent="0.25">
      <c r="J272" s="122">
        <v>269</v>
      </c>
      <c r="K272" s="133">
        <v>0</v>
      </c>
    </row>
    <row r="273" spans="10:11" x14ac:dyDescent="0.25">
      <c r="J273" s="122">
        <v>270</v>
      </c>
      <c r="K273" s="133">
        <v>0</v>
      </c>
    </row>
    <row r="274" spans="10:11" x14ac:dyDescent="0.25">
      <c r="J274" s="122">
        <v>271</v>
      </c>
      <c r="K274" s="133">
        <v>0</v>
      </c>
    </row>
    <row r="275" spans="10:11" x14ac:dyDescent="0.25">
      <c r="J275" s="122">
        <v>272</v>
      </c>
      <c r="K275" s="133">
        <v>0</v>
      </c>
    </row>
    <row r="276" spans="10:11" x14ac:dyDescent="0.25">
      <c r="J276" s="122">
        <v>273</v>
      </c>
      <c r="K276" s="133">
        <v>0</v>
      </c>
    </row>
    <row r="277" spans="10:11" x14ac:dyDescent="0.25">
      <c r="J277" s="122">
        <v>274</v>
      </c>
      <c r="K277" s="133">
        <v>0</v>
      </c>
    </row>
    <row r="278" spans="10:11" x14ac:dyDescent="0.25">
      <c r="J278" s="122">
        <v>275</v>
      </c>
      <c r="K278" s="133">
        <v>0</v>
      </c>
    </row>
    <row r="279" spans="10:11" x14ac:dyDescent="0.25">
      <c r="J279" s="122">
        <v>276</v>
      </c>
      <c r="K279" s="133">
        <v>0</v>
      </c>
    </row>
    <row r="280" spans="10:11" x14ac:dyDescent="0.25">
      <c r="J280" s="122">
        <v>277</v>
      </c>
      <c r="K280" s="133">
        <v>0</v>
      </c>
    </row>
    <row r="281" spans="10:11" x14ac:dyDescent="0.25">
      <c r="J281" s="122">
        <v>278</v>
      </c>
      <c r="K281" s="133">
        <v>0</v>
      </c>
    </row>
    <row r="282" spans="10:11" x14ac:dyDescent="0.25">
      <c r="J282" s="122">
        <v>279</v>
      </c>
      <c r="K282" s="133">
        <v>0</v>
      </c>
    </row>
    <row r="283" spans="10:11" x14ac:dyDescent="0.25">
      <c r="J283" s="122">
        <v>280</v>
      </c>
      <c r="K283" s="133">
        <v>0</v>
      </c>
    </row>
    <row r="284" spans="10:11" x14ac:dyDescent="0.25">
      <c r="J284" s="122">
        <v>281</v>
      </c>
      <c r="K284" s="133">
        <v>0</v>
      </c>
    </row>
    <row r="285" spans="10:11" x14ac:dyDescent="0.25">
      <c r="J285" s="122">
        <v>282</v>
      </c>
      <c r="K285" s="133">
        <v>0</v>
      </c>
    </row>
    <row r="286" spans="10:11" x14ac:dyDescent="0.25">
      <c r="J286" s="122">
        <v>283</v>
      </c>
      <c r="K286" s="133">
        <v>0</v>
      </c>
    </row>
    <row r="287" spans="10:11" x14ac:dyDescent="0.25">
      <c r="J287" s="122">
        <v>284</v>
      </c>
      <c r="K287" s="133">
        <v>0</v>
      </c>
    </row>
    <row r="288" spans="10:11" x14ac:dyDescent="0.25">
      <c r="J288" s="122">
        <v>285</v>
      </c>
      <c r="K288" s="133">
        <v>0</v>
      </c>
    </row>
    <row r="289" spans="10:11" x14ac:dyDescent="0.25">
      <c r="J289" s="122">
        <v>286</v>
      </c>
      <c r="K289" s="133">
        <v>0</v>
      </c>
    </row>
    <row r="290" spans="10:11" x14ac:dyDescent="0.25">
      <c r="J290" s="122">
        <v>287</v>
      </c>
      <c r="K290" s="133">
        <v>0</v>
      </c>
    </row>
    <row r="291" spans="10:11" x14ac:dyDescent="0.25">
      <c r="J291" s="122">
        <v>288</v>
      </c>
      <c r="K291" s="133">
        <v>0</v>
      </c>
    </row>
    <row r="292" spans="10:11" x14ac:dyDescent="0.25">
      <c r="J292" s="122">
        <v>289</v>
      </c>
      <c r="K292" s="133">
        <v>0</v>
      </c>
    </row>
    <row r="293" spans="10:11" x14ac:dyDescent="0.25">
      <c r="J293" s="122">
        <v>290</v>
      </c>
      <c r="K293" s="133">
        <v>0</v>
      </c>
    </row>
    <row r="294" spans="10:11" x14ac:dyDescent="0.25">
      <c r="J294" s="122">
        <v>291</v>
      </c>
      <c r="K294" s="133">
        <v>0</v>
      </c>
    </row>
    <row r="295" spans="10:11" x14ac:dyDescent="0.25">
      <c r="J295" s="122">
        <v>292</v>
      </c>
      <c r="K295" s="133">
        <v>0</v>
      </c>
    </row>
    <row r="296" spans="10:11" x14ac:dyDescent="0.25">
      <c r="J296" s="122">
        <v>293</v>
      </c>
      <c r="K296" s="133">
        <v>0</v>
      </c>
    </row>
    <row r="297" spans="10:11" x14ac:dyDescent="0.25">
      <c r="J297" s="122">
        <v>294</v>
      </c>
      <c r="K297" s="133">
        <v>0</v>
      </c>
    </row>
    <row r="298" spans="10:11" x14ac:dyDescent="0.25">
      <c r="J298" s="122">
        <v>295</v>
      </c>
      <c r="K298" s="133">
        <v>0</v>
      </c>
    </row>
    <row r="299" spans="10:11" x14ac:dyDescent="0.25">
      <c r="J299" s="122">
        <v>296</v>
      </c>
      <c r="K299" s="133">
        <v>0</v>
      </c>
    </row>
    <row r="300" spans="10:11" x14ac:dyDescent="0.25">
      <c r="J300" s="122">
        <v>297</v>
      </c>
      <c r="K300" s="133">
        <v>0</v>
      </c>
    </row>
    <row r="301" spans="10:11" x14ac:dyDescent="0.25">
      <c r="J301" s="122">
        <v>298</v>
      </c>
      <c r="K301" s="133">
        <v>0</v>
      </c>
    </row>
    <row r="302" spans="10:11" x14ac:dyDescent="0.25">
      <c r="J302" s="122">
        <v>299</v>
      </c>
      <c r="K302" s="133">
        <v>0</v>
      </c>
    </row>
    <row r="303" spans="10:11" x14ac:dyDescent="0.25">
      <c r="J303" s="122">
        <v>300</v>
      </c>
      <c r="K303" s="133">
        <v>0</v>
      </c>
    </row>
    <row r="304" spans="10:11" x14ac:dyDescent="0.25">
      <c r="J304" s="122">
        <v>301</v>
      </c>
      <c r="K304" s="133">
        <v>0</v>
      </c>
    </row>
    <row r="305" spans="10:11" x14ac:dyDescent="0.25">
      <c r="J305" s="122">
        <v>302</v>
      </c>
      <c r="K305" s="133">
        <v>0</v>
      </c>
    </row>
    <row r="306" spans="10:11" x14ac:dyDescent="0.25">
      <c r="J306" s="122">
        <v>303</v>
      </c>
      <c r="K306" s="133">
        <v>0</v>
      </c>
    </row>
    <row r="307" spans="10:11" x14ac:dyDescent="0.25">
      <c r="J307" s="122">
        <v>304</v>
      </c>
      <c r="K307" s="133">
        <v>0</v>
      </c>
    </row>
    <row r="308" spans="10:11" x14ac:dyDescent="0.25">
      <c r="J308" s="122">
        <v>305</v>
      </c>
      <c r="K308" s="133">
        <v>0</v>
      </c>
    </row>
    <row r="309" spans="10:11" x14ac:dyDescent="0.25">
      <c r="J309" s="122">
        <v>306</v>
      </c>
      <c r="K309" s="133">
        <v>0</v>
      </c>
    </row>
    <row r="310" spans="10:11" x14ac:dyDescent="0.25">
      <c r="J310" s="122">
        <v>307</v>
      </c>
      <c r="K310" s="133">
        <v>0</v>
      </c>
    </row>
    <row r="311" spans="10:11" x14ac:dyDescent="0.25">
      <c r="J311" s="122">
        <v>308</v>
      </c>
      <c r="K311" s="133">
        <v>0</v>
      </c>
    </row>
    <row r="312" spans="10:11" x14ac:dyDescent="0.25">
      <c r="J312" s="122">
        <v>309</v>
      </c>
      <c r="K312" s="133">
        <v>0</v>
      </c>
    </row>
    <row r="313" spans="10:11" x14ac:dyDescent="0.25">
      <c r="J313" s="122">
        <v>310</v>
      </c>
      <c r="K313" s="133">
        <v>0</v>
      </c>
    </row>
    <row r="314" spans="10:11" x14ac:dyDescent="0.25">
      <c r="J314" s="122">
        <v>311</v>
      </c>
      <c r="K314" s="133">
        <v>0</v>
      </c>
    </row>
    <row r="315" spans="10:11" x14ac:dyDescent="0.25">
      <c r="J315" s="122">
        <v>312</v>
      </c>
      <c r="K315" s="133">
        <v>0</v>
      </c>
    </row>
    <row r="316" spans="10:11" x14ac:dyDescent="0.25">
      <c r="J316" s="122">
        <v>313</v>
      </c>
      <c r="K316" s="133">
        <v>0</v>
      </c>
    </row>
    <row r="317" spans="10:11" x14ac:dyDescent="0.25">
      <c r="J317" s="122">
        <v>314</v>
      </c>
      <c r="K317" s="133">
        <v>0</v>
      </c>
    </row>
    <row r="318" spans="10:11" x14ac:dyDescent="0.25">
      <c r="J318" s="122">
        <v>315</v>
      </c>
      <c r="K318" s="133">
        <v>0</v>
      </c>
    </row>
    <row r="319" spans="10:11" x14ac:dyDescent="0.25">
      <c r="J319" s="122">
        <v>316</v>
      </c>
      <c r="K319" s="133">
        <v>0</v>
      </c>
    </row>
    <row r="320" spans="10:11" x14ac:dyDescent="0.25">
      <c r="J320" s="122">
        <v>317</v>
      </c>
      <c r="K320" s="133">
        <v>0</v>
      </c>
    </row>
    <row r="321" spans="10:11" x14ac:dyDescent="0.25">
      <c r="J321" s="122">
        <v>318</v>
      </c>
      <c r="K321" s="133">
        <v>0</v>
      </c>
    </row>
    <row r="322" spans="10:11" x14ac:dyDescent="0.25">
      <c r="J322" s="122">
        <v>319</v>
      </c>
      <c r="K322" s="133">
        <v>0</v>
      </c>
    </row>
    <row r="323" spans="10:11" x14ac:dyDescent="0.25">
      <c r="J323" s="122">
        <v>320</v>
      </c>
      <c r="K323" s="133">
        <v>0</v>
      </c>
    </row>
    <row r="324" spans="10:11" x14ac:dyDescent="0.25">
      <c r="J324" s="122">
        <v>321</v>
      </c>
      <c r="K324" s="133">
        <v>0</v>
      </c>
    </row>
    <row r="325" spans="10:11" x14ac:dyDescent="0.25">
      <c r="J325" s="122">
        <v>322</v>
      </c>
      <c r="K325" s="133">
        <v>0</v>
      </c>
    </row>
    <row r="326" spans="10:11" x14ac:dyDescent="0.25">
      <c r="J326" s="122">
        <v>323</v>
      </c>
      <c r="K326" s="133">
        <v>0</v>
      </c>
    </row>
    <row r="327" spans="10:11" x14ac:dyDescent="0.25">
      <c r="J327" s="122">
        <v>324</v>
      </c>
      <c r="K327" s="133">
        <v>0</v>
      </c>
    </row>
    <row r="328" spans="10:11" x14ac:dyDescent="0.25">
      <c r="J328" s="122">
        <v>325</v>
      </c>
      <c r="K328" s="133">
        <v>0</v>
      </c>
    </row>
    <row r="329" spans="10:11" x14ac:dyDescent="0.25">
      <c r="J329" s="122">
        <v>326</v>
      </c>
      <c r="K329" s="133">
        <v>0</v>
      </c>
    </row>
    <row r="330" spans="10:11" x14ac:dyDescent="0.25">
      <c r="J330" s="122">
        <v>327</v>
      </c>
      <c r="K330" s="133">
        <v>0</v>
      </c>
    </row>
    <row r="331" spans="10:11" x14ac:dyDescent="0.25">
      <c r="J331" s="122">
        <v>328</v>
      </c>
      <c r="K331" s="133">
        <v>0</v>
      </c>
    </row>
    <row r="332" spans="10:11" x14ac:dyDescent="0.25">
      <c r="J332" s="122">
        <v>329</v>
      </c>
      <c r="K332" s="133">
        <v>0</v>
      </c>
    </row>
    <row r="333" spans="10:11" x14ac:dyDescent="0.25">
      <c r="J333" s="122">
        <v>330</v>
      </c>
      <c r="K333" s="133">
        <v>0</v>
      </c>
    </row>
    <row r="334" spans="10:11" x14ac:dyDescent="0.25">
      <c r="J334" s="122">
        <v>331</v>
      </c>
      <c r="K334" s="133">
        <v>0</v>
      </c>
    </row>
    <row r="335" spans="10:11" x14ac:dyDescent="0.25">
      <c r="J335" s="122">
        <v>332</v>
      </c>
      <c r="K335" s="133">
        <v>0</v>
      </c>
    </row>
    <row r="336" spans="10:11" x14ac:dyDescent="0.25">
      <c r="J336" s="122">
        <v>333</v>
      </c>
      <c r="K336" s="133">
        <v>0</v>
      </c>
    </row>
    <row r="337" spans="10:11" x14ac:dyDescent="0.25">
      <c r="J337" s="122">
        <v>334</v>
      </c>
      <c r="K337" s="133">
        <v>0</v>
      </c>
    </row>
    <row r="338" spans="10:11" x14ac:dyDescent="0.25">
      <c r="J338" s="122">
        <v>335</v>
      </c>
      <c r="K338" s="133">
        <v>0</v>
      </c>
    </row>
    <row r="339" spans="10:11" x14ac:dyDescent="0.25">
      <c r="J339" s="122">
        <v>336</v>
      </c>
      <c r="K339" s="133">
        <v>0</v>
      </c>
    </row>
    <row r="340" spans="10:11" x14ac:dyDescent="0.25">
      <c r="J340" s="122">
        <v>337</v>
      </c>
      <c r="K340" s="133">
        <v>0</v>
      </c>
    </row>
    <row r="341" spans="10:11" x14ac:dyDescent="0.25">
      <c r="J341" s="122">
        <v>338</v>
      </c>
      <c r="K341" s="133">
        <v>0</v>
      </c>
    </row>
    <row r="342" spans="10:11" x14ac:dyDescent="0.25">
      <c r="J342" s="122">
        <v>339</v>
      </c>
      <c r="K342" s="133">
        <v>0</v>
      </c>
    </row>
    <row r="343" spans="10:11" x14ac:dyDescent="0.25">
      <c r="J343" s="122">
        <v>340</v>
      </c>
      <c r="K343" s="133">
        <v>0</v>
      </c>
    </row>
    <row r="344" spans="10:11" x14ac:dyDescent="0.25">
      <c r="J344" s="122">
        <v>341</v>
      </c>
      <c r="K344" s="133">
        <v>0</v>
      </c>
    </row>
    <row r="345" spans="10:11" x14ac:dyDescent="0.25">
      <c r="J345" s="122">
        <v>342</v>
      </c>
      <c r="K345" s="133">
        <v>0</v>
      </c>
    </row>
    <row r="346" spans="10:11" x14ac:dyDescent="0.25">
      <c r="J346" s="122">
        <v>343</v>
      </c>
      <c r="K346" s="133">
        <v>0</v>
      </c>
    </row>
    <row r="347" spans="10:11" x14ac:dyDescent="0.25">
      <c r="J347" s="122">
        <v>344</v>
      </c>
      <c r="K347" s="133">
        <v>0</v>
      </c>
    </row>
    <row r="348" spans="10:11" x14ac:dyDescent="0.25">
      <c r="J348" s="122">
        <v>345</v>
      </c>
      <c r="K348" s="133">
        <v>0</v>
      </c>
    </row>
    <row r="349" spans="10:11" x14ac:dyDescent="0.25">
      <c r="J349" s="122">
        <v>346</v>
      </c>
      <c r="K349" s="133">
        <v>0</v>
      </c>
    </row>
    <row r="350" spans="10:11" x14ac:dyDescent="0.25">
      <c r="J350" s="122">
        <v>347</v>
      </c>
      <c r="K350" s="133">
        <v>0</v>
      </c>
    </row>
    <row r="351" spans="10:11" x14ac:dyDescent="0.25">
      <c r="J351" s="122">
        <v>348</v>
      </c>
      <c r="K351" s="133">
        <v>0</v>
      </c>
    </row>
    <row r="352" spans="10:11" x14ac:dyDescent="0.25">
      <c r="J352" s="122">
        <v>349</v>
      </c>
      <c r="K352" s="133">
        <v>0</v>
      </c>
    </row>
    <row r="353" spans="10:11" x14ac:dyDescent="0.25">
      <c r="J353" s="122">
        <v>350</v>
      </c>
      <c r="K353" s="133">
        <v>0</v>
      </c>
    </row>
    <row r="354" spans="10:11" x14ac:dyDescent="0.25">
      <c r="J354" s="122">
        <v>351</v>
      </c>
      <c r="K354" s="133">
        <v>0</v>
      </c>
    </row>
    <row r="355" spans="10:11" x14ac:dyDescent="0.25">
      <c r="J355" s="122">
        <v>352</v>
      </c>
      <c r="K355" s="133">
        <v>0</v>
      </c>
    </row>
    <row r="356" spans="10:11" x14ac:dyDescent="0.25">
      <c r="J356" s="122">
        <v>353</v>
      </c>
      <c r="K356" s="133">
        <v>0</v>
      </c>
    </row>
    <row r="357" spans="10:11" x14ac:dyDescent="0.25">
      <c r="J357" s="122">
        <v>354</v>
      </c>
      <c r="K357" s="133">
        <v>0</v>
      </c>
    </row>
    <row r="358" spans="10:11" x14ac:dyDescent="0.25">
      <c r="J358" s="122">
        <v>355</v>
      </c>
      <c r="K358" s="133">
        <v>0</v>
      </c>
    </row>
    <row r="359" spans="10:11" x14ac:dyDescent="0.25">
      <c r="J359" s="122">
        <v>356</v>
      </c>
      <c r="K359" s="133">
        <v>0</v>
      </c>
    </row>
    <row r="360" spans="10:11" x14ac:dyDescent="0.25">
      <c r="J360" s="122">
        <v>357</v>
      </c>
      <c r="K360" s="133">
        <v>0</v>
      </c>
    </row>
    <row r="361" spans="10:11" x14ac:dyDescent="0.25">
      <c r="J361" s="122">
        <v>358</v>
      </c>
      <c r="K361" s="133">
        <v>0</v>
      </c>
    </row>
    <row r="362" spans="10:11" x14ac:dyDescent="0.25">
      <c r="J362" s="122">
        <v>359</v>
      </c>
      <c r="K362" s="133">
        <v>0</v>
      </c>
    </row>
    <row r="363" spans="10:11" x14ac:dyDescent="0.25">
      <c r="J363" s="122">
        <v>360</v>
      </c>
      <c r="K363" s="133">
        <v>0</v>
      </c>
    </row>
    <row r="364" spans="10:11" x14ac:dyDescent="0.25">
      <c r="J364" s="122">
        <v>361</v>
      </c>
      <c r="K364" s="133">
        <v>0</v>
      </c>
    </row>
    <row r="365" spans="10:11" x14ac:dyDescent="0.25">
      <c r="J365" s="122">
        <v>362</v>
      </c>
      <c r="K365" s="133">
        <v>0</v>
      </c>
    </row>
    <row r="366" spans="10:11" x14ac:dyDescent="0.25">
      <c r="J366" s="122">
        <v>363</v>
      </c>
      <c r="K366" s="133">
        <v>0</v>
      </c>
    </row>
    <row r="367" spans="10:11" x14ac:dyDescent="0.25">
      <c r="J367" s="122">
        <v>364</v>
      </c>
      <c r="K367" s="133">
        <v>0</v>
      </c>
    </row>
    <row r="368" spans="10:11" x14ac:dyDescent="0.25">
      <c r="J368" s="122">
        <v>365</v>
      </c>
      <c r="K368" s="133">
        <v>0</v>
      </c>
    </row>
    <row r="369" spans="10:11" x14ac:dyDescent="0.25">
      <c r="J369" s="122">
        <v>366</v>
      </c>
      <c r="K369" s="133">
        <v>0</v>
      </c>
    </row>
    <row r="370" spans="10:11" x14ac:dyDescent="0.25">
      <c r="J370" s="122">
        <v>367</v>
      </c>
      <c r="K370" s="133">
        <v>0</v>
      </c>
    </row>
    <row r="371" spans="10:11" x14ac:dyDescent="0.25">
      <c r="J371" s="122">
        <v>368</v>
      </c>
      <c r="K371" s="133">
        <v>0</v>
      </c>
    </row>
    <row r="372" spans="10:11" x14ac:dyDescent="0.25">
      <c r="J372" s="122">
        <v>369</v>
      </c>
      <c r="K372" s="133">
        <v>0</v>
      </c>
    </row>
    <row r="373" spans="10:11" x14ac:dyDescent="0.25">
      <c r="J373" s="122">
        <v>370</v>
      </c>
      <c r="K373" s="133">
        <v>0</v>
      </c>
    </row>
    <row r="374" spans="10:11" x14ac:dyDescent="0.25">
      <c r="J374" s="122">
        <v>371</v>
      </c>
      <c r="K374" s="133">
        <v>0</v>
      </c>
    </row>
    <row r="375" spans="10:11" x14ac:dyDescent="0.25">
      <c r="J375" s="122">
        <v>372</v>
      </c>
      <c r="K375" s="133">
        <v>0</v>
      </c>
    </row>
    <row r="376" spans="10:11" x14ac:dyDescent="0.25">
      <c r="J376" s="122">
        <v>373</v>
      </c>
      <c r="K376" s="133">
        <v>0</v>
      </c>
    </row>
    <row r="377" spans="10:11" x14ac:dyDescent="0.25">
      <c r="J377" s="122">
        <v>374</v>
      </c>
      <c r="K377" s="133">
        <v>0</v>
      </c>
    </row>
    <row r="378" spans="10:11" x14ac:dyDescent="0.25">
      <c r="J378" s="122">
        <v>375</v>
      </c>
      <c r="K378" s="133">
        <v>0</v>
      </c>
    </row>
    <row r="379" spans="10:11" x14ac:dyDescent="0.25">
      <c r="J379" s="122">
        <v>376</v>
      </c>
      <c r="K379" s="133">
        <v>0</v>
      </c>
    </row>
    <row r="380" spans="10:11" x14ac:dyDescent="0.25">
      <c r="J380" s="122">
        <v>377</v>
      </c>
      <c r="K380" s="133">
        <v>0</v>
      </c>
    </row>
    <row r="381" spans="10:11" x14ac:dyDescent="0.25">
      <c r="J381" s="122">
        <v>378</v>
      </c>
      <c r="K381" s="133">
        <v>0</v>
      </c>
    </row>
    <row r="382" spans="10:11" x14ac:dyDescent="0.25">
      <c r="J382" s="122">
        <v>379</v>
      </c>
      <c r="K382" s="133">
        <v>0</v>
      </c>
    </row>
    <row r="383" spans="10:11" x14ac:dyDescent="0.25">
      <c r="J383" s="122">
        <v>380</v>
      </c>
      <c r="K383" s="133">
        <v>0</v>
      </c>
    </row>
    <row r="384" spans="10:11" x14ac:dyDescent="0.25">
      <c r="J384" s="122">
        <v>381</v>
      </c>
      <c r="K384" s="133">
        <v>0</v>
      </c>
    </row>
    <row r="385" spans="10:11" x14ac:dyDescent="0.25">
      <c r="J385" s="122">
        <v>382</v>
      </c>
      <c r="K385" s="133">
        <v>0</v>
      </c>
    </row>
    <row r="386" spans="10:11" x14ac:dyDescent="0.25">
      <c r="J386" s="122">
        <v>383</v>
      </c>
      <c r="K386" s="133">
        <v>0</v>
      </c>
    </row>
    <row r="387" spans="10:11" x14ac:dyDescent="0.25">
      <c r="J387" s="122">
        <v>384</v>
      </c>
      <c r="K387" s="133">
        <v>0</v>
      </c>
    </row>
    <row r="388" spans="10:11" x14ac:dyDescent="0.25">
      <c r="J388" s="122">
        <v>385</v>
      </c>
      <c r="K388" s="133">
        <v>0</v>
      </c>
    </row>
    <row r="389" spans="10:11" x14ac:dyDescent="0.25">
      <c r="J389" s="122">
        <v>386</v>
      </c>
      <c r="K389" s="133">
        <v>0</v>
      </c>
    </row>
    <row r="390" spans="10:11" x14ac:dyDescent="0.25">
      <c r="J390" s="122">
        <v>387</v>
      </c>
      <c r="K390" s="133">
        <v>0</v>
      </c>
    </row>
    <row r="391" spans="10:11" x14ac:dyDescent="0.25">
      <c r="J391" s="122">
        <v>388</v>
      </c>
      <c r="K391" s="133">
        <v>0</v>
      </c>
    </row>
    <row r="392" spans="10:11" x14ac:dyDescent="0.25">
      <c r="J392" s="122">
        <v>389</v>
      </c>
      <c r="K392" s="133">
        <v>0</v>
      </c>
    </row>
    <row r="393" spans="10:11" x14ac:dyDescent="0.25">
      <c r="J393" s="122">
        <v>390</v>
      </c>
      <c r="K393" s="133">
        <v>0</v>
      </c>
    </row>
    <row r="394" spans="10:11" x14ac:dyDescent="0.25">
      <c r="J394" s="122">
        <v>391</v>
      </c>
      <c r="K394" s="133">
        <v>0</v>
      </c>
    </row>
    <row r="395" spans="10:11" x14ac:dyDescent="0.25">
      <c r="J395" s="122">
        <v>392</v>
      </c>
      <c r="K395" s="133">
        <v>0</v>
      </c>
    </row>
    <row r="396" spans="10:11" x14ac:dyDescent="0.25">
      <c r="J396" s="122">
        <v>393</v>
      </c>
      <c r="K396" s="133">
        <v>0</v>
      </c>
    </row>
    <row r="397" spans="10:11" x14ac:dyDescent="0.25">
      <c r="J397" s="122">
        <v>394</v>
      </c>
      <c r="K397" s="133">
        <v>0</v>
      </c>
    </row>
    <row r="398" spans="10:11" x14ac:dyDescent="0.25">
      <c r="J398" s="122">
        <v>395</v>
      </c>
      <c r="K398" s="133">
        <v>0</v>
      </c>
    </row>
    <row r="399" spans="10:11" x14ac:dyDescent="0.25">
      <c r="J399" s="122">
        <v>396</v>
      </c>
      <c r="K399" s="133">
        <v>0</v>
      </c>
    </row>
    <row r="400" spans="10:11" x14ac:dyDescent="0.25">
      <c r="J400" s="122">
        <v>397</v>
      </c>
      <c r="K400" s="133">
        <v>0</v>
      </c>
    </row>
    <row r="401" spans="10:11" x14ac:dyDescent="0.25">
      <c r="J401" s="122">
        <v>398</v>
      </c>
      <c r="K401" s="133">
        <v>0</v>
      </c>
    </row>
    <row r="402" spans="10:11" x14ac:dyDescent="0.25">
      <c r="J402" s="122">
        <v>399</v>
      </c>
      <c r="K402" s="133">
        <v>0</v>
      </c>
    </row>
    <row r="403" spans="10:11" x14ac:dyDescent="0.25">
      <c r="J403" s="122">
        <v>400</v>
      </c>
      <c r="K403" s="133">
        <v>0</v>
      </c>
    </row>
    <row r="404" spans="10:11" x14ac:dyDescent="0.25">
      <c r="J404" s="122">
        <v>401</v>
      </c>
      <c r="K404" s="133">
        <v>0</v>
      </c>
    </row>
    <row r="405" spans="10:11" x14ac:dyDescent="0.25">
      <c r="J405" s="122">
        <v>402</v>
      </c>
      <c r="K405" s="133">
        <v>0</v>
      </c>
    </row>
    <row r="406" spans="10:11" x14ac:dyDescent="0.25">
      <c r="J406" s="122">
        <v>403</v>
      </c>
      <c r="K406" s="133">
        <v>0</v>
      </c>
    </row>
    <row r="407" spans="10:11" x14ac:dyDescent="0.25">
      <c r="J407" s="122">
        <v>404</v>
      </c>
      <c r="K407" s="133">
        <v>0</v>
      </c>
    </row>
    <row r="408" spans="10:11" x14ac:dyDescent="0.25">
      <c r="J408" s="122">
        <v>405</v>
      </c>
      <c r="K408" s="133">
        <v>0</v>
      </c>
    </row>
    <row r="409" spans="10:11" x14ac:dyDescent="0.25">
      <c r="J409" s="122">
        <v>406</v>
      </c>
      <c r="K409" s="133">
        <v>0</v>
      </c>
    </row>
    <row r="410" spans="10:11" x14ac:dyDescent="0.25">
      <c r="J410" s="122">
        <v>407</v>
      </c>
      <c r="K410" s="133">
        <v>0</v>
      </c>
    </row>
    <row r="411" spans="10:11" x14ac:dyDescent="0.25">
      <c r="J411" s="122">
        <v>408</v>
      </c>
      <c r="K411" s="133">
        <v>0</v>
      </c>
    </row>
    <row r="412" spans="10:11" x14ac:dyDescent="0.25">
      <c r="J412" s="122">
        <v>409</v>
      </c>
      <c r="K412" s="133">
        <v>0</v>
      </c>
    </row>
    <row r="413" spans="10:11" x14ac:dyDescent="0.25">
      <c r="J413" s="122">
        <v>410</v>
      </c>
      <c r="K413" s="133">
        <v>0</v>
      </c>
    </row>
    <row r="414" spans="10:11" x14ac:dyDescent="0.25">
      <c r="J414" s="122">
        <v>411</v>
      </c>
      <c r="K414" s="133">
        <v>0</v>
      </c>
    </row>
    <row r="415" spans="10:11" x14ac:dyDescent="0.25">
      <c r="J415" s="122">
        <v>412</v>
      </c>
      <c r="K415" s="133">
        <v>0</v>
      </c>
    </row>
    <row r="416" spans="10:11" x14ac:dyDescent="0.25">
      <c r="J416" s="122">
        <v>413</v>
      </c>
      <c r="K416" s="133">
        <v>0</v>
      </c>
    </row>
    <row r="417" spans="10:11" x14ac:dyDescent="0.25">
      <c r="J417" s="122">
        <v>414</v>
      </c>
      <c r="K417" s="133">
        <v>0</v>
      </c>
    </row>
    <row r="418" spans="10:11" x14ac:dyDescent="0.25">
      <c r="J418" s="122">
        <v>415</v>
      </c>
      <c r="K418" s="133">
        <v>0</v>
      </c>
    </row>
    <row r="419" spans="10:11" x14ac:dyDescent="0.25">
      <c r="J419" s="122">
        <v>416</v>
      </c>
      <c r="K419" s="133">
        <v>0</v>
      </c>
    </row>
    <row r="420" spans="10:11" x14ac:dyDescent="0.25">
      <c r="J420" s="122">
        <v>417</v>
      </c>
      <c r="K420" s="133">
        <v>0</v>
      </c>
    </row>
    <row r="421" spans="10:11" x14ac:dyDescent="0.25">
      <c r="J421" s="122">
        <v>418</v>
      </c>
      <c r="K421" s="133">
        <v>0</v>
      </c>
    </row>
    <row r="422" spans="10:11" x14ac:dyDescent="0.25">
      <c r="J422" s="122">
        <v>419</v>
      </c>
      <c r="K422" s="133">
        <v>0</v>
      </c>
    </row>
    <row r="423" spans="10:11" x14ac:dyDescent="0.25">
      <c r="J423" s="122">
        <v>420</v>
      </c>
      <c r="K423" s="133">
        <v>0</v>
      </c>
    </row>
    <row r="424" spans="10:11" x14ac:dyDescent="0.25">
      <c r="J424" s="122">
        <v>421</v>
      </c>
      <c r="K424" s="133">
        <v>0</v>
      </c>
    </row>
    <row r="425" spans="10:11" x14ac:dyDescent="0.25">
      <c r="J425" s="122">
        <v>422</v>
      </c>
      <c r="K425" s="133">
        <v>0</v>
      </c>
    </row>
    <row r="426" spans="10:11" x14ac:dyDescent="0.25">
      <c r="J426" s="122">
        <v>423</v>
      </c>
      <c r="K426" s="133">
        <v>0</v>
      </c>
    </row>
    <row r="427" spans="10:11" x14ac:dyDescent="0.25">
      <c r="J427" s="122">
        <v>424</v>
      </c>
      <c r="K427" s="133">
        <v>0</v>
      </c>
    </row>
    <row r="428" spans="10:11" x14ac:dyDescent="0.25">
      <c r="J428" s="122">
        <v>425</v>
      </c>
      <c r="K428" s="133">
        <v>0</v>
      </c>
    </row>
    <row r="429" spans="10:11" x14ac:dyDescent="0.25">
      <c r="J429" s="122">
        <v>426</v>
      </c>
      <c r="K429" s="133">
        <v>0</v>
      </c>
    </row>
    <row r="430" spans="10:11" x14ac:dyDescent="0.25">
      <c r="J430" s="122">
        <v>427</v>
      </c>
      <c r="K430" s="133">
        <v>0</v>
      </c>
    </row>
    <row r="431" spans="10:11" x14ac:dyDescent="0.25">
      <c r="J431" s="122">
        <v>428</v>
      </c>
      <c r="K431" s="133">
        <v>0</v>
      </c>
    </row>
    <row r="432" spans="10:11" x14ac:dyDescent="0.25">
      <c r="J432" s="122">
        <v>429</v>
      </c>
      <c r="K432" s="133">
        <v>0</v>
      </c>
    </row>
    <row r="433" spans="10:11" x14ac:dyDescent="0.25">
      <c r="J433" s="122">
        <v>430</v>
      </c>
      <c r="K433" s="133">
        <v>0</v>
      </c>
    </row>
    <row r="434" spans="10:11" x14ac:dyDescent="0.25">
      <c r="J434" s="122">
        <v>431</v>
      </c>
      <c r="K434" s="133">
        <v>0</v>
      </c>
    </row>
    <row r="435" spans="10:11" x14ac:dyDescent="0.25">
      <c r="J435" s="122">
        <v>432</v>
      </c>
      <c r="K435" s="133">
        <v>0</v>
      </c>
    </row>
    <row r="436" spans="10:11" x14ac:dyDescent="0.25">
      <c r="J436" s="122">
        <v>433</v>
      </c>
      <c r="K436" s="133">
        <v>0</v>
      </c>
    </row>
    <row r="437" spans="10:11" x14ac:dyDescent="0.25">
      <c r="J437" s="122">
        <v>434</v>
      </c>
      <c r="K437" s="133">
        <v>0</v>
      </c>
    </row>
    <row r="438" spans="10:11" x14ac:dyDescent="0.25">
      <c r="J438" s="122">
        <v>435</v>
      </c>
      <c r="K438" s="133">
        <v>0</v>
      </c>
    </row>
    <row r="439" spans="10:11" x14ac:dyDescent="0.25">
      <c r="J439" s="122">
        <v>436</v>
      </c>
      <c r="K439" s="133">
        <v>0</v>
      </c>
    </row>
    <row r="440" spans="10:11" x14ac:dyDescent="0.25">
      <c r="J440" s="122">
        <v>437</v>
      </c>
      <c r="K440" s="133">
        <v>0</v>
      </c>
    </row>
    <row r="441" spans="10:11" x14ac:dyDescent="0.25">
      <c r="J441" s="122">
        <v>438</v>
      </c>
      <c r="K441" s="133">
        <v>0</v>
      </c>
    </row>
    <row r="442" spans="10:11" x14ac:dyDescent="0.25">
      <c r="J442" s="122">
        <v>439</v>
      </c>
      <c r="K442" s="133">
        <v>0</v>
      </c>
    </row>
    <row r="443" spans="10:11" x14ac:dyDescent="0.25">
      <c r="J443" s="122">
        <v>440</v>
      </c>
      <c r="K443" s="133">
        <v>0</v>
      </c>
    </row>
    <row r="444" spans="10:11" x14ac:dyDescent="0.25">
      <c r="J444" s="122">
        <v>441</v>
      </c>
      <c r="K444" s="133">
        <v>0</v>
      </c>
    </row>
    <row r="445" spans="10:11" x14ac:dyDescent="0.25">
      <c r="J445" s="122">
        <v>442</v>
      </c>
      <c r="K445" s="133">
        <v>0</v>
      </c>
    </row>
    <row r="446" spans="10:11" x14ac:dyDescent="0.25">
      <c r="J446" s="122">
        <v>443</v>
      </c>
      <c r="K446" s="133">
        <v>0</v>
      </c>
    </row>
    <row r="447" spans="10:11" x14ac:dyDescent="0.25">
      <c r="J447" s="122">
        <v>444</v>
      </c>
      <c r="K447" s="133">
        <v>0</v>
      </c>
    </row>
    <row r="448" spans="10:11" x14ac:dyDescent="0.25">
      <c r="J448" s="122">
        <v>445</v>
      </c>
      <c r="K448" s="133">
        <v>0</v>
      </c>
    </row>
    <row r="449" spans="10:11" x14ac:dyDescent="0.25">
      <c r="J449" s="122">
        <v>446</v>
      </c>
      <c r="K449" s="133">
        <v>0</v>
      </c>
    </row>
    <row r="450" spans="10:11" x14ac:dyDescent="0.25">
      <c r="J450" s="122">
        <v>447</v>
      </c>
      <c r="K450" s="133">
        <v>0</v>
      </c>
    </row>
    <row r="451" spans="10:11" x14ac:dyDescent="0.25">
      <c r="J451" s="122">
        <v>448</v>
      </c>
      <c r="K451" s="133">
        <v>0</v>
      </c>
    </row>
    <row r="452" spans="10:11" x14ac:dyDescent="0.25">
      <c r="J452" s="122">
        <v>449</v>
      </c>
      <c r="K452" s="133">
        <v>0</v>
      </c>
    </row>
    <row r="453" spans="10:11" x14ac:dyDescent="0.25">
      <c r="J453" s="122">
        <v>450</v>
      </c>
      <c r="K453" s="133">
        <v>0</v>
      </c>
    </row>
    <row r="454" spans="10:11" x14ac:dyDescent="0.25">
      <c r="J454" s="122">
        <v>451</v>
      </c>
      <c r="K454" s="133">
        <v>0</v>
      </c>
    </row>
    <row r="455" spans="10:11" x14ac:dyDescent="0.25">
      <c r="J455" s="122">
        <v>452</v>
      </c>
      <c r="K455" s="133">
        <v>0</v>
      </c>
    </row>
    <row r="456" spans="10:11" x14ac:dyDescent="0.25">
      <c r="J456" s="122">
        <v>453</v>
      </c>
      <c r="K456" s="133">
        <v>0</v>
      </c>
    </row>
    <row r="457" spans="10:11" x14ac:dyDescent="0.25">
      <c r="J457" s="122">
        <v>454</v>
      </c>
      <c r="K457" s="133">
        <v>0</v>
      </c>
    </row>
    <row r="458" spans="10:11" x14ac:dyDescent="0.25">
      <c r="J458" s="122">
        <v>455</v>
      </c>
      <c r="K458" s="133">
        <v>0</v>
      </c>
    </row>
    <row r="459" spans="10:11" x14ac:dyDescent="0.25">
      <c r="J459" s="122">
        <v>456</v>
      </c>
      <c r="K459" s="133">
        <v>0</v>
      </c>
    </row>
    <row r="460" spans="10:11" x14ac:dyDescent="0.25">
      <c r="J460" s="122">
        <v>457</v>
      </c>
      <c r="K460" s="133">
        <v>0</v>
      </c>
    </row>
    <row r="461" spans="10:11" x14ac:dyDescent="0.25">
      <c r="J461" s="122">
        <v>458</v>
      </c>
      <c r="K461" s="133">
        <v>0</v>
      </c>
    </row>
    <row r="462" spans="10:11" x14ac:dyDescent="0.25">
      <c r="J462" s="122">
        <v>459</v>
      </c>
      <c r="K462" s="133">
        <v>0</v>
      </c>
    </row>
    <row r="463" spans="10:11" x14ac:dyDescent="0.25">
      <c r="J463" s="122">
        <v>460</v>
      </c>
      <c r="K463" s="133">
        <v>0</v>
      </c>
    </row>
    <row r="464" spans="10:11" x14ac:dyDescent="0.25">
      <c r="J464" s="122">
        <v>461</v>
      </c>
      <c r="K464" s="133">
        <v>0</v>
      </c>
    </row>
    <row r="465" spans="10:11" x14ac:dyDescent="0.25">
      <c r="J465" s="122">
        <v>462</v>
      </c>
      <c r="K465" s="133">
        <v>0</v>
      </c>
    </row>
    <row r="466" spans="10:11" x14ac:dyDescent="0.25">
      <c r="J466" s="122">
        <v>463</v>
      </c>
      <c r="K466" s="133">
        <v>0</v>
      </c>
    </row>
    <row r="467" spans="10:11" x14ac:dyDescent="0.25">
      <c r="J467" s="122">
        <v>464</v>
      </c>
      <c r="K467" s="133">
        <v>0</v>
      </c>
    </row>
    <row r="468" spans="10:11" x14ac:dyDescent="0.25">
      <c r="J468" s="122">
        <v>465</v>
      </c>
      <c r="K468" s="133">
        <v>0</v>
      </c>
    </row>
    <row r="469" spans="10:11" x14ac:dyDescent="0.25">
      <c r="J469" s="122">
        <v>466</v>
      </c>
      <c r="K469" s="133">
        <v>0</v>
      </c>
    </row>
    <row r="470" spans="10:11" x14ac:dyDescent="0.25">
      <c r="J470" s="122">
        <v>467</v>
      </c>
      <c r="K470" s="133">
        <v>0</v>
      </c>
    </row>
  </sheetData>
  <sheetProtection password="8A0D" sheet="1" objects="1" scenarios="1"/>
  <mergeCells count="3">
    <mergeCell ref="A3:H3"/>
    <mergeCell ref="A4:H4"/>
    <mergeCell ref="A1:I1"/>
  </mergeCells>
  <dataValidations count="1">
    <dataValidation type="list" allowBlank="1" showInputMessage="1" showErrorMessage="1" sqref="B12 B22">
      <formula1>$R$6:$R$13</formula1>
    </dataValidation>
  </dataValidations>
  <pageMargins left="0.70866141732283472" right="0.70866141732283472" top="0.74803149606299213" bottom="0.74803149606299213" header="0.31496062992125984" footer="0.31496062992125984"/>
  <pageSetup scale="80" fitToHeight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470"/>
  <sheetViews>
    <sheetView workbookViewId="0">
      <selection activeCell="D12" sqref="D12"/>
    </sheetView>
  </sheetViews>
  <sheetFormatPr defaultRowHeight="15" x14ac:dyDescent="0.25"/>
  <cols>
    <col min="1" max="1" width="29.5703125" style="107" customWidth="1"/>
    <col min="2" max="4" width="16.28515625" style="107" customWidth="1"/>
    <col min="5" max="5" width="19.28515625" style="108" customWidth="1"/>
    <col min="6" max="6" width="16.28515625" style="109" customWidth="1"/>
    <col min="7" max="8" width="16.28515625" style="110" customWidth="1"/>
    <col min="9" max="9" width="10.140625" style="107" customWidth="1"/>
    <col min="10" max="12" width="12.7109375" style="122" hidden="1" customWidth="1"/>
    <col min="13" max="18" width="9.140625" style="107" hidden="1" customWidth="1"/>
    <col min="19" max="16384" width="9.140625" style="107"/>
  </cols>
  <sheetData>
    <row r="1" spans="1:30" s="148" customFormat="1" x14ac:dyDescent="0.25">
      <c r="A1" s="275" t="s">
        <v>60</v>
      </c>
      <c r="B1" s="275"/>
      <c r="C1" s="275"/>
      <c r="D1" s="275"/>
      <c r="E1" s="275"/>
      <c r="F1" s="275"/>
      <c r="G1" s="275"/>
      <c r="H1" s="275"/>
      <c r="I1" s="275"/>
      <c r="J1" s="122"/>
      <c r="K1" s="160" t="s">
        <v>63</v>
      </c>
      <c r="L1" s="149"/>
      <c r="M1" s="149"/>
      <c r="N1" s="149"/>
      <c r="O1" s="149"/>
      <c r="P1" s="149"/>
      <c r="Q1" s="150"/>
      <c r="R1" s="150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15.75" x14ac:dyDescent="0.25">
      <c r="A2" s="151"/>
      <c r="B2" s="151"/>
      <c r="C2" s="151"/>
      <c r="D2" s="151"/>
      <c r="E2" s="151"/>
      <c r="F2" s="151"/>
      <c r="G2" s="151"/>
      <c r="H2" s="151"/>
      <c r="J2" s="148"/>
      <c r="K2" s="148" t="s">
        <v>72</v>
      </c>
      <c r="L2" s="133"/>
    </row>
    <row r="3" spans="1:30" ht="18.75" x14ac:dyDescent="0.25">
      <c r="A3" s="273" t="s">
        <v>55</v>
      </c>
      <c r="B3" s="273"/>
      <c r="C3" s="273"/>
      <c r="D3" s="273"/>
      <c r="E3" s="273"/>
      <c r="F3" s="273"/>
      <c r="G3" s="273"/>
      <c r="H3" s="273"/>
      <c r="J3" s="122">
        <v>0</v>
      </c>
      <c r="K3" s="133">
        <v>0.9</v>
      </c>
      <c r="L3" s="133"/>
    </row>
    <row r="4" spans="1:30" ht="18.75" x14ac:dyDescent="0.25">
      <c r="A4" s="274" t="s">
        <v>125</v>
      </c>
      <c r="B4" s="274"/>
      <c r="C4" s="274"/>
      <c r="D4" s="274"/>
      <c r="E4" s="274"/>
      <c r="F4" s="274"/>
      <c r="G4" s="274"/>
      <c r="H4" s="274"/>
      <c r="J4" s="122">
        <v>1</v>
      </c>
      <c r="K4" s="133">
        <v>0.9</v>
      </c>
      <c r="L4" s="133"/>
    </row>
    <row r="5" spans="1:30" ht="18.75" x14ac:dyDescent="0.25">
      <c r="A5" s="195"/>
      <c r="B5" s="195"/>
      <c r="C5" s="195"/>
      <c r="D5" s="195"/>
      <c r="E5" s="195"/>
      <c r="F5" s="195"/>
      <c r="G5" s="195"/>
      <c r="H5" s="195"/>
      <c r="J5" s="122">
        <v>2</v>
      </c>
      <c r="K5" s="133">
        <v>0.9</v>
      </c>
      <c r="L5" s="133"/>
    </row>
    <row r="6" spans="1:30" ht="18.75" x14ac:dyDescent="0.3">
      <c r="A6" s="116" t="s">
        <v>16</v>
      </c>
      <c r="B6" s="117" t="s">
        <v>67</v>
      </c>
      <c r="C6" s="118"/>
      <c r="D6" s="118"/>
      <c r="E6" s="119"/>
      <c r="F6" s="120"/>
      <c r="G6" s="121"/>
      <c r="H6" s="121"/>
      <c r="J6" s="122">
        <v>3</v>
      </c>
      <c r="K6" s="133">
        <v>0.9</v>
      </c>
      <c r="L6" s="133"/>
      <c r="R6" s="107">
        <v>0</v>
      </c>
    </row>
    <row r="7" spans="1:30" x14ac:dyDescent="0.25">
      <c r="A7" s="111"/>
      <c r="J7" s="122">
        <v>4</v>
      </c>
      <c r="K7" s="133">
        <v>0.9</v>
      </c>
      <c r="L7" s="133"/>
      <c r="R7" s="107">
        <v>1</v>
      </c>
    </row>
    <row r="8" spans="1:30" ht="15.75" thickBot="1" x14ac:dyDescent="0.3">
      <c r="A8" s="111" t="s">
        <v>53</v>
      </c>
      <c r="B8" s="112">
        <v>4408</v>
      </c>
      <c r="J8" s="122">
        <v>5</v>
      </c>
      <c r="K8" s="133">
        <v>0.9</v>
      </c>
      <c r="L8" s="133"/>
      <c r="R8" s="107">
        <v>2</v>
      </c>
    </row>
    <row r="9" spans="1:30" ht="15.75" thickBot="1" x14ac:dyDescent="0.3">
      <c r="A9" s="111" t="s">
        <v>49</v>
      </c>
      <c r="B9" s="134">
        <v>0</v>
      </c>
      <c r="J9" s="122">
        <v>6</v>
      </c>
      <c r="K9" s="133">
        <v>0.9</v>
      </c>
      <c r="L9" s="133"/>
      <c r="R9" s="107">
        <v>3</v>
      </c>
    </row>
    <row r="10" spans="1:30" x14ac:dyDescent="0.25">
      <c r="A10" s="111" t="str">
        <f>'[2]Calculadora Bajas Tetramestre'!A13</f>
        <v>Colegiatura por materia a pagar:</v>
      </c>
      <c r="B10" s="112">
        <f>IF(B9=0,B8,(B8*(1-B9)))</f>
        <v>4408</v>
      </c>
      <c r="J10" s="122">
        <v>7</v>
      </c>
      <c r="K10" s="133">
        <v>0.9</v>
      </c>
      <c r="L10" s="133"/>
      <c r="R10" s="107">
        <v>4</v>
      </c>
    </row>
    <row r="11" spans="1:30" ht="65.25" thickBot="1" x14ac:dyDescent="0.3">
      <c r="B11" s="135" t="s">
        <v>45</v>
      </c>
      <c r="C11" s="135" t="s">
        <v>46</v>
      </c>
      <c r="D11" s="135" t="s">
        <v>54</v>
      </c>
      <c r="E11" s="136" t="s">
        <v>47</v>
      </c>
      <c r="F11" s="137" t="s">
        <v>48</v>
      </c>
      <c r="G11" s="138" t="s">
        <v>51</v>
      </c>
      <c r="H11" s="138" t="s">
        <v>52</v>
      </c>
      <c r="J11" s="122">
        <v>8</v>
      </c>
      <c r="K11" s="133">
        <v>0.85</v>
      </c>
      <c r="L11" s="133"/>
      <c r="R11" s="107">
        <v>5</v>
      </c>
    </row>
    <row r="12" spans="1:30" ht="60.75" thickBot="1" x14ac:dyDescent="0.3">
      <c r="A12" s="181" t="s">
        <v>42</v>
      </c>
      <c r="B12" s="156"/>
      <c r="C12" s="157"/>
      <c r="D12" s="158">
        <v>40917</v>
      </c>
      <c r="E12" s="154" t="str">
        <f>IF(C12=$A$5,"Capturar fecha de baja",IF(C12&lt;D12,0,((C12-D12)+1)))</f>
        <v>Capturar fecha de baja</v>
      </c>
      <c r="F12" s="155" t="str">
        <f>IF(B12=0,$K$2,IF(E12=$K$1,$K$1,VLOOKUP(E12,J:K,2,FALSE)))</f>
        <v>Capturar cantidad de materias a dar de baja</v>
      </c>
      <c r="G12" s="159">
        <f>IF(F12=$K$2,$B$5,IF(F12=$K$1,$B$5,(($B$8*B12)*F12)*(1-$B$9)))</f>
        <v>0</v>
      </c>
      <c r="H12" s="159">
        <f>IF(G12=0,(B12*B10),(B12*B10)*(1-F12))</f>
        <v>0</v>
      </c>
      <c r="J12" s="122">
        <v>9</v>
      </c>
      <c r="K12" s="133">
        <v>0.85</v>
      </c>
      <c r="L12" s="133"/>
      <c r="R12" s="107">
        <v>6</v>
      </c>
    </row>
    <row r="13" spans="1:30" ht="15.75" thickBot="1" x14ac:dyDescent="0.3">
      <c r="A13" s="111" t="s">
        <v>50</v>
      </c>
      <c r="B13" s="131">
        <f>SUM(B12:B12)</f>
        <v>0</v>
      </c>
      <c r="C13" s="178"/>
      <c r="D13" s="128"/>
      <c r="E13" s="129"/>
      <c r="F13" s="130"/>
      <c r="G13" s="141">
        <f>SUM(G12:G12)</f>
        <v>0</v>
      </c>
      <c r="H13" s="141">
        <f>SUM(H12:H12)</f>
        <v>0</v>
      </c>
      <c r="J13" s="122">
        <v>10</v>
      </c>
      <c r="K13" s="133">
        <v>0.85</v>
      </c>
      <c r="L13" s="133"/>
      <c r="R13" s="107">
        <v>7</v>
      </c>
    </row>
    <row r="14" spans="1:30" x14ac:dyDescent="0.25">
      <c r="B14" s="114"/>
      <c r="J14" s="122">
        <v>11</v>
      </c>
      <c r="K14" s="133">
        <v>0.85</v>
      </c>
      <c r="L14" s="133"/>
    </row>
    <row r="15" spans="1:30" x14ac:dyDescent="0.25">
      <c r="J15" s="122">
        <v>12</v>
      </c>
      <c r="K15" s="133">
        <v>0.85</v>
      </c>
      <c r="L15" s="133"/>
    </row>
    <row r="16" spans="1:30" ht="18.75" x14ac:dyDescent="0.3">
      <c r="A16" s="116" t="s">
        <v>16</v>
      </c>
      <c r="B16" s="117" t="s">
        <v>68</v>
      </c>
      <c r="C16" s="123"/>
      <c r="D16" s="123"/>
      <c r="E16" s="124"/>
      <c r="F16" s="125"/>
      <c r="G16" s="126"/>
      <c r="H16" s="126"/>
      <c r="J16" s="122">
        <v>13</v>
      </c>
      <c r="K16" s="133">
        <v>0.85</v>
      </c>
      <c r="L16" s="133"/>
    </row>
    <row r="17" spans="1:12" ht="18.75" x14ac:dyDescent="0.3">
      <c r="A17" s="173"/>
      <c r="B17" s="111"/>
      <c r="C17" s="174"/>
      <c r="D17" s="174"/>
      <c r="E17" s="175"/>
      <c r="F17" s="176"/>
      <c r="G17" s="177"/>
      <c r="H17" s="177"/>
      <c r="J17" s="122">
        <v>14</v>
      </c>
      <c r="K17" s="133">
        <v>0.85</v>
      </c>
      <c r="L17" s="133"/>
    </row>
    <row r="18" spans="1:12" ht="15.75" thickBot="1" x14ac:dyDescent="0.3">
      <c r="A18" s="111" t="s">
        <v>53</v>
      </c>
      <c r="B18" s="112">
        <v>4614</v>
      </c>
      <c r="J18" s="122">
        <v>15</v>
      </c>
      <c r="K18" s="133">
        <v>0.8</v>
      </c>
      <c r="L18" s="133"/>
    </row>
    <row r="19" spans="1:12" ht="15.75" thickBot="1" x14ac:dyDescent="0.3">
      <c r="A19" s="111" t="s">
        <v>49</v>
      </c>
      <c r="B19" s="134">
        <v>0</v>
      </c>
      <c r="J19" s="122">
        <v>16</v>
      </c>
      <c r="K19" s="133">
        <v>0.8</v>
      </c>
      <c r="L19" s="133"/>
    </row>
    <row r="20" spans="1:12" x14ac:dyDescent="0.25">
      <c r="A20" s="111" t="str">
        <f>A10</f>
        <v>Colegiatura por materia a pagar:</v>
      </c>
      <c r="B20" s="112">
        <f>IF(B19=0,B18,(B18*(1-B19)))</f>
        <v>4614</v>
      </c>
      <c r="J20" s="122">
        <v>17</v>
      </c>
      <c r="K20" s="133">
        <v>0.8</v>
      </c>
      <c r="L20" s="133"/>
    </row>
    <row r="21" spans="1:12" ht="65.25" thickBot="1" x14ac:dyDescent="0.3">
      <c r="B21" s="135" t="s">
        <v>45</v>
      </c>
      <c r="C21" s="135" t="s">
        <v>46</v>
      </c>
      <c r="D21" s="135" t="s">
        <v>54</v>
      </c>
      <c r="E21" s="136" t="s">
        <v>47</v>
      </c>
      <c r="F21" s="137" t="s">
        <v>48</v>
      </c>
      <c r="G21" s="138" t="s">
        <v>51</v>
      </c>
      <c r="H21" s="138" t="s">
        <v>52</v>
      </c>
      <c r="J21" s="122">
        <v>18</v>
      </c>
      <c r="K21" s="133">
        <v>0.8</v>
      </c>
      <c r="L21" s="133"/>
    </row>
    <row r="22" spans="1:12" ht="60.75" thickBot="1" x14ac:dyDescent="0.3">
      <c r="A22" s="181" t="s">
        <v>42</v>
      </c>
      <c r="B22" s="156"/>
      <c r="C22" s="157"/>
      <c r="D22" s="158">
        <v>40917</v>
      </c>
      <c r="E22" s="154" t="str">
        <f>IF(C22=$A$5,"Capturar fecha de baja",IF(C22&lt;D22,0,((C22-D22)+1)))</f>
        <v>Capturar fecha de baja</v>
      </c>
      <c r="F22" s="155" t="str">
        <f>IF(B22=0,$K$2,IF(E22=$K$1,$K$1,VLOOKUP(E22,J:K,2,FALSE)))</f>
        <v>Capturar cantidad de materias a dar de baja</v>
      </c>
      <c r="G22" s="159">
        <f>IF(F22=$K$2,$B$5,IF(F22=$K$1,$B$5,(($B$18*B22)*F22)*(1-$B$19)))</f>
        <v>0</v>
      </c>
      <c r="H22" s="159">
        <f>IF(G22=0,(B22*B20),(B22*B20)*(1-F22))</f>
        <v>0</v>
      </c>
      <c r="J22" s="122">
        <v>19</v>
      </c>
      <c r="K22" s="133">
        <v>0.8</v>
      </c>
      <c r="L22" s="133"/>
    </row>
    <row r="23" spans="1:12" ht="15.75" thickBot="1" x14ac:dyDescent="0.3">
      <c r="A23" s="111" t="s">
        <v>50</v>
      </c>
      <c r="B23" s="131">
        <f>SUM(B22:B22)</f>
        <v>0</v>
      </c>
      <c r="C23" s="178"/>
      <c r="D23" s="128"/>
      <c r="E23" s="129"/>
      <c r="F23" s="130"/>
      <c r="G23" s="141">
        <f>SUM(G22:G22)</f>
        <v>0</v>
      </c>
      <c r="H23" s="141">
        <f>SUM(H22:H22)</f>
        <v>0</v>
      </c>
      <c r="J23" s="122">
        <v>20</v>
      </c>
      <c r="K23" s="133">
        <v>0.8</v>
      </c>
      <c r="L23" s="133"/>
    </row>
    <row r="24" spans="1:12" x14ac:dyDescent="0.25">
      <c r="J24" s="122">
        <v>21</v>
      </c>
      <c r="K24" s="133">
        <v>0.8</v>
      </c>
      <c r="L24" s="133"/>
    </row>
    <row r="25" spans="1:12" x14ac:dyDescent="0.25">
      <c r="J25" s="122">
        <v>22</v>
      </c>
      <c r="K25" s="133">
        <v>0.75</v>
      </c>
      <c r="L25" s="133"/>
    </row>
    <row r="26" spans="1:12" x14ac:dyDescent="0.25">
      <c r="J26" s="122">
        <v>23</v>
      </c>
      <c r="K26" s="133">
        <v>0.75</v>
      </c>
      <c r="L26" s="133"/>
    </row>
    <row r="27" spans="1:12" x14ac:dyDescent="0.25">
      <c r="J27" s="122">
        <v>24</v>
      </c>
      <c r="K27" s="133">
        <v>0.75</v>
      </c>
    </row>
    <row r="28" spans="1:12" x14ac:dyDescent="0.25">
      <c r="J28" s="122">
        <v>25</v>
      </c>
      <c r="K28" s="133">
        <v>0.75</v>
      </c>
    </row>
    <row r="29" spans="1:12" x14ac:dyDescent="0.25">
      <c r="J29" s="122">
        <v>26</v>
      </c>
      <c r="K29" s="133">
        <v>0.75</v>
      </c>
    </row>
    <row r="30" spans="1:12" x14ac:dyDescent="0.25">
      <c r="J30" s="122">
        <v>27</v>
      </c>
      <c r="K30" s="133">
        <v>0.75</v>
      </c>
    </row>
    <row r="31" spans="1:12" x14ac:dyDescent="0.25">
      <c r="J31" s="122">
        <v>28</v>
      </c>
      <c r="K31" s="133">
        <v>0.75</v>
      </c>
    </row>
    <row r="32" spans="1:12" x14ac:dyDescent="0.25">
      <c r="J32" s="122">
        <v>29</v>
      </c>
      <c r="K32" s="133">
        <v>0.7</v>
      </c>
    </row>
    <row r="33" spans="10:11" s="107" customFormat="1" x14ac:dyDescent="0.25">
      <c r="J33" s="122">
        <v>30</v>
      </c>
      <c r="K33" s="133">
        <v>0.7</v>
      </c>
    </row>
    <row r="34" spans="10:11" s="107" customFormat="1" x14ac:dyDescent="0.25">
      <c r="J34" s="122">
        <v>31</v>
      </c>
      <c r="K34" s="133">
        <v>0.7</v>
      </c>
    </row>
    <row r="35" spans="10:11" s="107" customFormat="1" x14ac:dyDescent="0.25">
      <c r="J35" s="122">
        <v>32</v>
      </c>
      <c r="K35" s="133">
        <v>0.7</v>
      </c>
    </row>
    <row r="36" spans="10:11" s="107" customFormat="1" x14ac:dyDescent="0.25">
      <c r="J36" s="122">
        <v>33</v>
      </c>
      <c r="K36" s="133">
        <v>0.7</v>
      </c>
    </row>
    <row r="37" spans="10:11" s="107" customFormat="1" x14ac:dyDescent="0.25">
      <c r="J37" s="122">
        <v>34</v>
      </c>
      <c r="K37" s="133">
        <v>0.7</v>
      </c>
    </row>
    <row r="38" spans="10:11" s="107" customFormat="1" x14ac:dyDescent="0.25">
      <c r="J38" s="122">
        <v>35</v>
      </c>
      <c r="K38" s="133">
        <v>0.7</v>
      </c>
    </row>
    <row r="39" spans="10:11" s="107" customFormat="1" x14ac:dyDescent="0.25">
      <c r="J39" s="122">
        <v>36</v>
      </c>
      <c r="K39" s="133">
        <v>0.65</v>
      </c>
    </row>
    <row r="40" spans="10:11" s="107" customFormat="1" x14ac:dyDescent="0.25">
      <c r="J40" s="122">
        <v>37</v>
      </c>
      <c r="K40" s="133">
        <v>0.65</v>
      </c>
    </row>
    <row r="41" spans="10:11" s="107" customFormat="1" x14ac:dyDescent="0.25">
      <c r="J41" s="122">
        <v>38</v>
      </c>
      <c r="K41" s="133">
        <v>0.65</v>
      </c>
    </row>
    <row r="42" spans="10:11" s="107" customFormat="1" x14ac:dyDescent="0.25">
      <c r="J42" s="122">
        <v>39</v>
      </c>
      <c r="K42" s="133">
        <v>0.65</v>
      </c>
    </row>
    <row r="43" spans="10:11" s="107" customFormat="1" x14ac:dyDescent="0.25">
      <c r="J43" s="122">
        <v>40</v>
      </c>
      <c r="K43" s="133">
        <v>0.65</v>
      </c>
    </row>
    <row r="44" spans="10:11" s="107" customFormat="1" x14ac:dyDescent="0.25">
      <c r="J44" s="122">
        <v>41</v>
      </c>
      <c r="K44" s="133">
        <v>0.65</v>
      </c>
    </row>
    <row r="45" spans="10:11" s="107" customFormat="1" x14ac:dyDescent="0.25">
      <c r="J45" s="122">
        <v>42</v>
      </c>
      <c r="K45" s="133">
        <v>0.65</v>
      </c>
    </row>
    <row r="46" spans="10:11" s="107" customFormat="1" x14ac:dyDescent="0.25">
      <c r="J46" s="122">
        <v>43</v>
      </c>
      <c r="K46" s="133">
        <v>0.6</v>
      </c>
    </row>
    <row r="47" spans="10:11" s="107" customFormat="1" x14ac:dyDescent="0.25">
      <c r="J47" s="122">
        <v>44</v>
      </c>
      <c r="K47" s="133">
        <v>0.6</v>
      </c>
    </row>
    <row r="48" spans="10:11" s="107" customFormat="1" x14ac:dyDescent="0.25">
      <c r="J48" s="122">
        <v>45</v>
      </c>
      <c r="K48" s="133">
        <v>0.6</v>
      </c>
    </row>
    <row r="49" spans="10:11" s="107" customFormat="1" x14ac:dyDescent="0.25">
      <c r="J49" s="122">
        <v>46</v>
      </c>
      <c r="K49" s="133">
        <v>0.6</v>
      </c>
    </row>
    <row r="50" spans="10:11" s="107" customFormat="1" x14ac:dyDescent="0.25">
      <c r="J50" s="122">
        <v>47</v>
      </c>
      <c r="K50" s="133">
        <v>0.6</v>
      </c>
    </row>
    <row r="51" spans="10:11" s="107" customFormat="1" x14ac:dyDescent="0.25">
      <c r="J51" s="122">
        <v>48</v>
      </c>
      <c r="K51" s="133">
        <v>0.6</v>
      </c>
    </row>
    <row r="52" spans="10:11" s="107" customFormat="1" x14ac:dyDescent="0.25">
      <c r="J52" s="122">
        <v>49</v>
      </c>
      <c r="K52" s="133">
        <v>0.6</v>
      </c>
    </row>
    <row r="53" spans="10:11" s="107" customFormat="1" x14ac:dyDescent="0.25">
      <c r="J53" s="122">
        <v>50</v>
      </c>
      <c r="K53" s="133">
        <v>0.55000000000000004</v>
      </c>
    </row>
    <row r="54" spans="10:11" s="107" customFormat="1" x14ac:dyDescent="0.25">
      <c r="J54" s="122">
        <v>51</v>
      </c>
      <c r="K54" s="133">
        <v>0.55000000000000004</v>
      </c>
    </row>
    <row r="55" spans="10:11" s="107" customFormat="1" x14ac:dyDescent="0.25">
      <c r="J55" s="122">
        <v>52</v>
      </c>
      <c r="K55" s="133">
        <v>0.55000000000000004</v>
      </c>
    </row>
    <row r="56" spans="10:11" s="107" customFormat="1" x14ac:dyDescent="0.25">
      <c r="J56" s="122">
        <v>53</v>
      </c>
      <c r="K56" s="133">
        <v>0.55000000000000004</v>
      </c>
    </row>
    <row r="57" spans="10:11" s="107" customFormat="1" x14ac:dyDescent="0.25">
      <c r="J57" s="122">
        <v>54</v>
      </c>
      <c r="K57" s="133">
        <v>0.55000000000000004</v>
      </c>
    </row>
    <row r="58" spans="10:11" s="107" customFormat="1" x14ac:dyDescent="0.25">
      <c r="J58" s="122">
        <v>55</v>
      </c>
      <c r="K58" s="133">
        <v>0.55000000000000004</v>
      </c>
    </row>
    <row r="59" spans="10:11" s="107" customFormat="1" x14ac:dyDescent="0.25">
      <c r="J59" s="122">
        <v>56</v>
      </c>
      <c r="K59" s="133">
        <v>0.55000000000000004</v>
      </c>
    </row>
    <row r="60" spans="10:11" s="107" customFormat="1" x14ac:dyDescent="0.25">
      <c r="J60" s="122">
        <v>57</v>
      </c>
      <c r="K60" s="133">
        <v>0.5</v>
      </c>
    </row>
    <row r="61" spans="10:11" s="107" customFormat="1" x14ac:dyDescent="0.25">
      <c r="J61" s="122">
        <v>58</v>
      </c>
      <c r="K61" s="133">
        <v>0.5</v>
      </c>
    </row>
    <row r="62" spans="10:11" s="107" customFormat="1" x14ac:dyDescent="0.25">
      <c r="J62" s="122">
        <v>59</v>
      </c>
      <c r="K62" s="133">
        <v>0.5</v>
      </c>
    </row>
    <row r="63" spans="10:11" s="107" customFormat="1" x14ac:dyDescent="0.25">
      <c r="J63" s="122">
        <v>60</v>
      </c>
      <c r="K63" s="133">
        <v>0.5</v>
      </c>
    </row>
    <row r="64" spans="10:11" s="107" customFormat="1" x14ac:dyDescent="0.25">
      <c r="J64" s="122">
        <v>61</v>
      </c>
      <c r="K64" s="133">
        <v>0.5</v>
      </c>
    </row>
    <row r="65" spans="10:11" s="107" customFormat="1" x14ac:dyDescent="0.25">
      <c r="J65" s="122">
        <v>62</v>
      </c>
      <c r="K65" s="133">
        <v>0.5</v>
      </c>
    </row>
    <row r="66" spans="10:11" s="107" customFormat="1" x14ac:dyDescent="0.25">
      <c r="J66" s="122">
        <v>63</v>
      </c>
      <c r="K66" s="133">
        <v>0.5</v>
      </c>
    </row>
    <row r="67" spans="10:11" s="107" customFormat="1" x14ac:dyDescent="0.25">
      <c r="J67" s="122">
        <v>64</v>
      </c>
      <c r="K67" s="133">
        <v>0.45</v>
      </c>
    </row>
    <row r="68" spans="10:11" s="107" customFormat="1" x14ac:dyDescent="0.25">
      <c r="J68" s="122">
        <v>65</v>
      </c>
      <c r="K68" s="133">
        <v>0.45</v>
      </c>
    </row>
    <row r="69" spans="10:11" s="107" customFormat="1" x14ac:dyDescent="0.25">
      <c r="J69" s="122">
        <v>66</v>
      </c>
      <c r="K69" s="133">
        <v>0.45</v>
      </c>
    </row>
    <row r="70" spans="10:11" s="107" customFormat="1" x14ac:dyDescent="0.25">
      <c r="J70" s="122">
        <v>67</v>
      </c>
      <c r="K70" s="133">
        <v>0.45</v>
      </c>
    </row>
    <row r="71" spans="10:11" s="107" customFormat="1" x14ac:dyDescent="0.25">
      <c r="J71" s="122">
        <v>68</v>
      </c>
      <c r="K71" s="133">
        <v>0.45</v>
      </c>
    </row>
    <row r="72" spans="10:11" s="107" customFormat="1" x14ac:dyDescent="0.25">
      <c r="J72" s="122">
        <v>69</v>
      </c>
      <c r="K72" s="133">
        <v>0.45</v>
      </c>
    </row>
    <row r="73" spans="10:11" s="107" customFormat="1" x14ac:dyDescent="0.25">
      <c r="J73" s="122">
        <v>70</v>
      </c>
      <c r="K73" s="133">
        <v>0.45</v>
      </c>
    </row>
    <row r="74" spans="10:11" s="107" customFormat="1" x14ac:dyDescent="0.25">
      <c r="J74" s="122">
        <v>71</v>
      </c>
      <c r="K74" s="133">
        <v>0.4</v>
      </c>
    </row>
    <row r="75" spans="10:11" s="107" customFormat="1" x14ac:dyDescent="0.25">
      <c r="J75" s="122">
        <v>72</v>
      </c>
      <c r="K75" s="133">
        <v>0.4</v>
      </c>
    </row>
    <row r="76" spans="10:11" s="107" customFormat="1" x14ac:dyDescent="0.25">
      <c r="J76" s="122">
        <v>73</v>
      </c>
      <c r="K76" s="133">
        <v>0.4</v>
      </c>
    </row>
    <row r="77" spans="10:11" s="107" customFormat="1" x14ac:dyDescent="0.25">
      <c r="J77" s="122">
        <v>74</v>
      </c>
      <c r="K77" s="133">
        <v>0.4</v>
      </c>
    </row>
    <row r="78" spans="10:11" s="107" customFormat="1" x14ac:dyDescent="0.25">
      <c r="J78" s="122">
        <v>75</v>
      </c>
      <c r="K78" s="133">
        <v>0.4</v>
      </c>
    </row>
    <row r="79" spans="10:11" s="107" customFormat="1" x14ac:dyDescent="0.25">
      <c r="J79" s="122">
        <v>76</v>
      </c>
      <c r="K79" s="133">
        <v>0.4</v>
      </c>
    </row>
    <row r="80" spans="10:11" s="107" customFormat="1" x14ac:dyDescent="0.25">
      <c r="J80" s="122">
        <v>77</v>
      </c>
      <c r="K80" s="133">
        <v>0.4</v>
      </c>
    </row>
    <row r="81" spans="10:11" s="107" customFormat="1" x14ac:dyDescent="0.25">
      <c r="J81" s="122">
        <v>78</v>
      </c>
      <c r="K81" s="133">
        <v>0.35</v>
      </c>
    </row>
    <row r="82" spans="10:11" s="107" customFormat="1" x14ac:dyDescent="0.25">
      <c r="J82" s="122">
        <v>79</v>
      </c>
      <c r="K82" s="133">
        <v>0.35</v>
      </c>
    </row>
    <row r="83" spans="10:11" s="107" customFormat="1" x14ac:dyDescent="0.25">
      <c r="J83" s="122">
        <v>80</v>
      </c>
      <c r="K83" s="133">
        <v>0.35</v>
      </c>
    </row>
    <row r="84" spans="10:11" s="107" customFormat="1" x14ac:dyDescent="0.25">
      <c r="J84" s="122">
        <v>81</v>
      </c>
      <c r="K84" s="133">
        <v>0.35</v>
      </c>
    </row>
    <row r="85" spans="10:11" s="107" customFormat="1" x14ac:dyDescent="0.25">
      <c r="J85" s="122">
        <v>82</v>
      </c>
      <c r="K85" s="133">
        <v>0.35</v>
      </c>
    </row>
    <row r="86" spans="10:11" s="107" customFormat="1" x14ac:dyDescent="0.25">
      <c r="J86" s="122">
        <v>83</v>
      </c>
      <c r="K86" s="133">
        <v>0.35</v>
      </c>
    </row>
    <row r="87" spans="10:11" s="107" customFormat="1" x14ac:dyDescent="0.25">
      <c r="J87" s="122">
        <v>84</v>
      </c>
      <c r="K87" s="133">
        <v>0.35</v>
      </c>
    </row>
    <row r="88" spans="10:11" s="107" customFormat="1" x14ac:dyDescent="0.25">
      <c r="J88" s="122">
        <v>85</v>
      </c>
      <c r="K88" s="133">
        <v>0.3</v>
      </c>
    </row>
    <row r="89" spans="10:11" s="107" customFormat="1" x14ac:dyDescent="0.25">
      <c r="J89" s="122">
        <v>86</v>
      </c>
      <c r="K89" s="133">
        <v>0.3</v>
      </c>
    </row>
    <row r="90" spans="10:11" s="107" customFormat="1" x14ac:dyDescent="0.25">
      <c r="J90" s="122">
        <v>87</v>
      </c>
      <c r="K90" s="133">
        <v>0.3</v>
      </c>
    </row>
    <row r="91" spans="10:11" s="107" customFormat="1" x14ac:dyDescent="0.25">
      <c r="J91" s="122">
        <v>88</v>
      </c>
      <c r="K91" s="133">
        <v>0.3</v>
      </c>
    </row>
    <row r="92" spans="10:11" s="107" customFormat="1" x14ac:dyDescent="0.25">
      <c r="J92" s="122">
        <v>89</v>
      </c>
      <c r="K92" s="133">
        <v>0.3</v>
      </c>
    </row>
    <row r="93" spans="10:11" s="107" customFormat="1" x14ac:dyDescent="0.25">
      <c r="J93" s="122">
        <v>90</v>
      </c>
      <c r="K93" s="133">
        <v>0.3</v>
      </c>
    </row>
    <row r="94" spans="10:11" s="107" customFormat="1" x14ac:dyDescent="0.25">
      <c r="J94" s="122">
        <v>91</v>
      </c>
      <c r="K94" s="133">
        <v>0.3</v>
      </c>
    </row>
    <row r="95" spans="10:11" s="107" customFormat="1" x14ac:dyDescent="0.25">
      <c r="J95" s="122">
        <v>92</v>
      </c>
      <c r="K95" s="133">
        <v>0.25</v>
      </c>
    </row>
    <row r="96" spans="10:11" s="107" customFormat="1" x14ac:dyDescent="0.25">
      <c r="J96" s="122">
        <v>93</v>
      </c>
      <c r="K96" s="133">
        <v>0.25</v>
      </c>
    </row>
    <row r="97" spans="10:11" s="107" customFormat="1" x14ac:dyDescent="0.25">
      <c r="J97" s="122">
        <v>94</v>
      </c>
      <c r="K97" s="133">
        <v>0.25</v>
      </c>
    </row>
    <row r="98" spans="10:11" s="107" customFormat="1" x14ac:dyDescent="0.25">
      <c r="J98" s="122">
        <v>95</v>
      </c>
      <c r="K98" s="133">
        <v>0.25</v>
      </c>
    </row>
    <row r="99" spans="10:11" s="107" customFormat="1" x14ac:dyDescent="0.25">
      <c r="J99" s="122">
        <v>96</v>
      </c>
      <c r="K99" s="133">
        <v>0.25</v>
      </c>
    </row>
    <row r="100" spans="10:11" s="107" customFormat="1" x14ac:dyDescent="0.25">
      <c r="J100" s="122">
        <v>97</v>
      </c>
      <c r="K100" s="133">
        <v>0.25</v>
      </c>
    </row>
    <row r="101" spans="10:11" s="107" customFormat="1" x14ac:dyDescent="0.25">
      <c r="J101" s="122">
        <v>98</v>
      </c>
      <c r="K101" s="133">
        <v>0.25</v>
      </c>
    </row>
    <row r="102" spans="10:11" s="107" customFormat="1" x14ac:dyDescent="0.25">
      <c r="J102" s="122">
        <v>99</v>
      </c>
      <c r="K102" s="133">
        <v>0.2</v>
      </c>
    </row>
    <row r="103" spans="10:11" s="107" customFormat="1" x14ac:dyDescent="0.25">
      <c r="J103" s="122">
        <v>100</v>
      </c>
      <c r="K103" s="133">
        <v>0.2</v>
      </c>
    </row>
    <row r="104" spans="10:11" s="107" customFormat="1" x14ac:dyDescent="0.25">
      <c r="J104" s="122">
        <v>101</v>
      </c>
      <c r="K104" s="133">
        <v>0.2</v>
      </c>
    </row>
    <row r="105" spans="10:11" s="107" customFormat="1" x14ac:dyDescent="0.25">
      <c r="J105" s="122">
        <v>102</v>
      </c>
      <c r="K105" s="133">
        <v>0.2</v>
      </c>
    </row>
    <row r="106" spans="10:11" s="107" customFormat="1" x14ac:dyDescent="0.25">
      <c r="J106" s="122">
        <v>103</v>
      </c>
      <c r="K106" s="133">
        <v>0.2</v>
      </c>
    </row>
    <row r="107" spans="10:11" s="107" customFormat="1" x14ac:dyDescent="0.25">
      <c r="J107" s="122">
        <v>104</v>
      </c>
      <c r="K107" s="133">
        <v>0.2</v>
      </c>
    </row>
    <row r="108" spans="10:11" s="107" customFormat="1" x14ac:dyDescent="0.25">
      <c r="J108" s="122">
        <v>105</v>
      </c>
      <c r="K108" s="133">
        <v>0.2</v>
      </c>
    </row>
    <row r="109" spans="10:11" s="107" customFormat="1" x14ac:dyDescent="0.25">
      <c r="J109" s="122">
        <v>106</v>
      </c>
      <c r="K109" s="133">
        <v>0.1</v>
      </c>
    </row>
    <row r="110" spans="10:11" s="107" customFormat="1" x14ac:dyDescent="0.25">
      <c r="J110" s="122">
        <v>107</v>
      </c>
      <c r="K110" s="133">
        <v>0.1</v>
      </c>
    </row>
    <row r="111" spans="10:11" s="107" customFormat="1" x14ac:dyDescent="0.25">
      <c r="J111" s="122">
        <v>108</v>
      </c>
      <c r="K111" s="133">
        <v>0.1</v>
      </c>
    </row>
    <row r="112" spans="10:11" s="107" customFormat="1" x14ac:dyDescent="0.25">
      <c r="J112" s="122">
        <v>109</v>
      </c>
      <c r="K112" s="133">
        <v>0.1</v>
      </c>
    </row>
    <row r="113" spans="10:11" s="107" customFormat="1" x14ac:dyDescent="0.25">
      <c r="J113" s="122">
        <v>110</v>
      </c>
      <c r="K113" s="133">
        <v>0.1</v>
      </c>
    </row>
    <row r="114" spans="10:11" s="107" customFormat="1" x14ac:dyDescent="0.25">
      <c r="J114" s="122">
        <v>111</v>
      </c>
      <c r="K114" s="133">
        <v>0.1</v>
      </c>
    </row>
    <row r="115" spans="10:11" s="107" customFormat="1" x14ac:dyDescent="0.25">
      <c r="J115" s="122">
        <v>112</v>
      </c>
      <c r="K115" s="133">
        <v>0.1</v>
      </c>
    </row>
    <row r="116" spans="10:11" s="107" customFormat="1" x14ac:dyDescent="0.25">
      <c r="J116" s="122">
        <v>113</v>
      </c>
      <c r="K116" s="133">
        <v>0</v>
      </c>
    </row>
    <row r="117" spans="10:11" s="107" customFormat="1" x14ac:dyDescent="0.25">
      <c r="J117" s="122">
        <v>114</v>
      </c>
      <c r="K117" s="133">
        <v>0</v>
      </c>
    </row>
    <row r="118" spans="10:11" s="107" customFormat="1" x14ac:dyDescent="0.25">
      <c r="J118" s="122">
        <v>115</v>
      </c>
      <c r="K118" s="133">
        <v>0</v>
      </c>
    </row>
    <row r="119" spans="10:11" s="107" customFormat="1" x14ac:dyDescent="0.25">
      <c r="J119" s="122">
        <v>116</v>
      </c>
      <c r="K119" s="133">
        <v>0</v>
      </c>
    </row>
    <row r="120" spans="10:11" s="107" customFormat="1" x14ac:dyDescent="0.25">
      <c r="J120" s="122">
        <v>117</v>
      </c>
      <c r="K120" s="133">
        <v>0</v>
      </c>
    </row>
    <row r="121" spans="10:11" s="107" customFormat="1" x14ac:dyDescent="0.25">
      <c r="J121" s="122">
        <v>118</v>
      </c>
      <c r="K121" s="133">
        <v>0</v>
      </c>
    </row>
    <row r="122" spans="10:11" s="107" customFormat="1" x14ac:dyDescent="0.25">
      <c r="J122" s="122">
        <v>119</v>
      </c>
      <c r="K122" s="133">
        <v>0</v>
      </c>
    </row>
    <row r="123" spans="10:11" s="107" customFormat="1" x14ac:dyDescent="0.25">
      <c r="J123" s="122">
        <v>120</v>
      </c>
      <c r="K123" s="133">
        <v>0</v>
      </c>
    </row>
    <row r="124" spans="10:11" s="107" customFormat="1" x14ac:dyDescent="0.25">
      <c r="J124" s="122">
        <v>121</v>
      </c>
      <c r="K124" s="133">
        <v>0</v>
      </c>
    </row>
    <row r="125" spans="10:11" s="107" customFormat="1" x14ac:dyDescent="0.25">
      <c r="J125" s="122">
        <v>122</v>
      </c>
      <c r="K125" s="133">
        <v>0</v>
      </c>
    </row>
    <row r="126" spans="10:11" s="107" customFormat="1" x14ac:dyDescent="0.25">
      <c r="J126" s="122">
        <v>123</v>
      </c>
      <c r="K126" s="133">
        <v>0</v>
      </c>
    </row>
    <row r="127" spans="10:11" s="107" customFormat="1" x14ac:dyDescent="0.25">
      <c r="J127" s="122">
        <v>124</v>
      </c>
      <c r="K127" s="133">
        <v>0</v>
      </c>
    </row>
    <row r="128" spans="10:11" s="107" customFormat="1" x14ac:dyDescent="0.25">
      <c r="J128" s="122">
        <v>125</v>
      </c>
      <c r="K128" s="133">
        <v>0</v>
      </c>
    </row>
    <row r="129" spans="10:11" s="107" customFormat="1" x14ac:dyDescent="0.25">
      <c r="J129" s="122">
        <v>126</v>
      </c>
      <c r="K129" s="133">
        <v>0</v>
      </c>
    </row>
    <row r="130" spans="10:11" s="107" customFormat="1" x14ac:dyDescent="0.25">
      <c r="J130" s="122">
        <v>127</v>
      </c>
      <c r="K130" s="133">
        <v>0</v>
      </c>
    </row>
    <row r="131" spans="10:11" s="107" customFormat="1" x14ac:dyDescent="0.25">
      <c r="J131" s="122">
        <v>128</v>
      </c>
      <c r="K131" s="133">
        <v>0</v>
      </c>
    </row>
    <row r="132" spans="10:11" s="107" customFormat="1" x14ac:dyDescent="0.25">
      <c r="J132" s="122">
        <v>129</v>
      </c>
      <c r="K132" s="133">
        <v>0</v>
      </c>
    </row>
    <row r="133" spans="10:11" s="107" customFormat="1" x14ac:dyDescent="0.25">
      <c r="J133" s="122">
        <v>130</v>
      </c>
      <c r="K133" s="133">
        <v>0</v>
      </c>
    </row>
    <row r="134" spans="10:11" s="107" customFormat="1" x14ac:dyDescent="0.25">
      <c r="J134" s="122">
        <v>131</v>
      </c>
      <c r="K134" s="133">
        <v>0</v>
      </c>
    </row>
    <row r="135" spans="10:11" s="107" customFormat="1" x14ac:dyDescent="0.25">
      <c r="J135" s="122">
        <v>132</v>
      </c>
      <c r="K135" s="133">
        <v>0</v>
      </c>
    </row>
    <row r="136" spans="10:11" s="107" customFormat="1" x14ac:dyDescent="0.25">
      <c r="J136" s="122">
        <v>133</v>
      </c>
      <c r="K136" s="133">
        <v>0</v>
      </c>
    </row>
    <row r="137" spans="10:11" s="107" customFormat="1" x14ac:dyDescent="0.25">
      <c r="J137" s="122">
        <v>134</v>
      </c>
      <c r="K137" s="133">
        <v>0</v>
      </c>
    </row>
    <row r="138" spans="10:11" s="107" customFormat="1" x14ac:dyDescent="0.25">
      <c r="J138" s="122">
        <v>135</v>
      </c>
      <c r="K138" s="133">
        <v>0</v>
      </c>
    </row>
    <row r="139" spans="10:11" s="107" customFormat="1" x14ac:dyDescent="0.25">
      <c r="J139" s="122">
        <v>136</v>
      </c>
      <c r="K139" s="133">
        <v>0</v>
      </c>
    </row>
    <row r="140" spans="10:11" s="107" customFormat="1" x14ac:dyDescent="0.25">
      <c r="J140" s="122">
        <v>137</v>
      </c>
      <c r="K140" s="133">
        <v>0</v>
      </c>
    </row>
    <row r="141" spans="10:11" s="107" customFormat="1" x14ac:dyDescent="0.25">
      <c r="J141" s="122">
        <v>138</v>
      </c>
      <c r="K141" s="133">
        <v>0</v>
      </c>
    </row>
    <row r="142" spans="10:11" s="107" customFormat="1" x14ac:dyDescent="0.25">
      <c r="J142" s="122">
        <v>139</v>
      </c>
      <c r="K142" s="133">
        <v>0</v>
      </c>
    </row>
    <row r="143" spans="10:11" s="107" customFormat="1" x14ac:dyDescent="0.25">
      <c r="J143" s="122">
        <v>140</v>
      </c>
      <c r="K143" s="133">
        <v>0</v>
      </c>
    </row>
    <row r="144" spans="10:11" s="107" customFormat="1" x14ac:dyDescent="0.25">
      <c r="J144" s="122">
        <v>141</v>
      </c>
      <c r="K144" s="133">
        <v>0</v>
      </c>
    </row>
    <row r="145" spans="10:11" s="107" customFormat="1" x14ac:dyDescent="0.25">
      <c r="J145" s="122">
        <v>142</v>
      </c>
      <c r="K145" s="133">
        <v>0</v>
      </c>
    </row>
    <row r="146" spans="10:11" s="107" customFormat="1" x14ac:dyDescent="0.25">
      <c r="J146" s="122">
        <v>143</v>
      </c>
      <c r="K146" s="133">
        <v>0</v>
      </c>
    </row>
    <row r="147" spans="10:11" s="107" customFormat="1" x14ac:dyDescent="0.25">
      <c r="J147" s="122">
        <v>144</v>
      </c>
      <c r="K147" s="133">
        <v>0</v>
      </c>
    </row>
    <row r="148" spans="10:11" s="107" customFormat="1" x14ac:dyDescent="0.25">
      <c r="J148" s="122">
        <v>145</v>
      </c>
      <c r="K148" s="133">
        <v>0</v>
      </c>
    </row>
    <row r="149" spans="10:11" s="107" customFormat="1" x14ac:dyDescent="0.25">
      <c r="J149" s="122">
        <v>146</v>
      </c>
      <c r="K149" s="133">
        <v>0</v>
      </c>
    </row>
    <row r="150" spans="10:11" s="107" customFormat="1" x14ac:dyDescent="0.25">
      <c r="J150" s="122">
        <v>147</v>
      </c>
      <c r="K150" s="133">
        <v>0</v>
      </c>
    </row>
    <row r="151" spans="10:11" s="107" customFormat="1" x14ac:dyDescent="0.25">
      <c r="J151" s="122">
        <v>148</v>
      </c>
      <c r="K151" s="133">
        <v>0</v>
      </c>
    </row>
    <row r="152" spans="10:11" s="107" customFormat="1" x14ac:dyDescent="0.25">
      <c r="J152" s="122">
        <v>149</v>
      </c>
      <c r="K152" s="133">
        <v>0</v>
      </c>
    </row>
    <row r="153" spans="10:11" s="107" customFormat="1" x14ac:dyDescent="0.25">
      <c r="J153" s="122">
        <v>150</v>
      </c>
      <c r="K153" s="133">
        <v>0</v>
      </c>
    </row>
    <row r="154" spans="10:11" s="107" customFormat="1" x14ac:dyDescent="0.25">
      <c r="J154" s="122">
        <v>151</v>
      </c>
      <c r="K154" s="133">
        <v>0</v>
      </c>
    </row>
    <row r="155" spans="10:11" s="107" customFormat="1" x14ac:dyDescent="0.25">
      <c r="J155" s="122">
        <v>152</v>
      </c>
      <c r="K155" s="133">
        <v>0</v>
      </c>
    </row>
    <row r="156" spans="10:11" s="107" customFormat="1" x14ac:dyDescent="0.25">
      <c r="J156" s="122">
        <v>153</v>
      </c>
      <c r="K156" s="133">
        <v>0</v>
      </c>
    </row>
    <row r="157" spans="10:11" s="107" customFormat="1" x14ac:dyDescent="0.25">
      <c r="J157" s="122">
        <v>154</v>
      </c>
      <c r="K157" s="133">
        <v>0</v>
      </c>
    </row>
    <row r="158" spans="10:11" s="107" customFormat="1" x14ac:dyDescent="0.25">
      <c r="J158" s="122">
        <v>155</v>
      </c>
      <c r="K158" s="133">
        <v>0</v>
      </c>
    </row>
    <row r="159" spans="10:11" s="107" customFormat="1" x14ac:dyDescent="0.25">
      <c r="J159" s="122">
        <v>156</v>
      </c>
      <c r="K159" s="133">
        <v>0</v>
      </c>
    </row>
    <row r="160" spans="10:11" s="107" customFormat="1" x14ac:dyDescent="0.25">
      <c r="J160" s="122">
        <v>157</v>
      </c>
      <c r="K160" s="133">
        <v>0</v>
      </c>
    </row>
    <row r="161" spans="10:11" s="107" customFormat="1" x14ac:dyDescent="0.25">
      <c r="J161" s="122">
        <v>158</v>
      </c>
      <c r="K161" s="133">
        <v>0</v>
      </c>
    </row>
    <row r="162" spans="10:11" s="107" customFormat="1" x14ac:dyDescent="0.25">
      <c r="J162" s="122">
        <v>159</v>
      </c>
      <c r="K162" s="133">
        <v>0</v>
      </c>
    </row>
    <row r="163" spans="10:11" s="107" customFormat="1" x14ac:dyDescent="0.25">
      <c r="J163" s="122">
        <v>160</v>
      </c>
      <c r="K163" s="133">
        <v>0</v>
      </c>
    </row>
    <row r="164" spans="10:11" s="107" customFormat="1" x14ac:dyDescent="0.25">
      <c r="J164" s="122">
        <v>161</v>
      </c>
      <c r="K164" s="133">
        <v>0</v>
      </c>
    </row>
    <row r="165" spans="10:11" s="107" customFormat="1" x14ac:dyDescent="0.25">
      <c r="J165" s="122">
        <v>162</v>
      </c>
      <c r="K165" s="133">
        <v>0</v>
      </c>
    </row>
    <row r="166" spans="10:11" s="107" customFormat="1" x14ac:dyDescent="0.25">
      <c r="J166" s="122">
        <v>163</v>
      </c>
      <c r="K166" s="133">
        <v>0</v>
      </c>
    </row>
    <row r="167" spans="10:11" s="107" customFormat="1" x14ac:dyDescent="0.25">
      <c r="J167" s="122">
        <v>164</v>
      </c>
      <c r="K167" s="133">
        <v>0</v>
      </c>
    </row>
    <row r="168" spans="10:11" s="107" customFormat="1" x14ac:dyDescent="0.25">
      <c r="J168" s="122">
        <v>165</v>
      </c>
      <c r="K168" s="133">
        <v>0</v>
      </c>
    </row>
    <row r="169" spans="10:11" s="107" customFormat="1" x14ac:dyDescent="0.25">
      <c r="J169" s="122">
        <v>166</v>
      </c>
      <c r="K169" s="133">
        <v>0</v>
      </c>
    </row>
    <row r="170" spans="10:11" s="107" customFormat="1" x14ac:dyDescent="0.25">
      <c r="J170" s="122">
        <v>167</v>
      </c>
      <c r="K170" s="133">
        <v>0</v>
      </c>
    </row>
    <row r="171" spans="10:11" s="107" customFormat="1" x14ac:dyDescent="0.25">
      <c r="J171" s="122">
        <v>168</v>
      </c>
      <c r="K171" s="133">
        <v>0</v>
      </c>
    </row>
    <row r="172" spans="10:11" s="107" customFormat="1" x14ac:dyDescent="0.25">
      <c r="J172" s="122">
        <v>169</v>
      </c>
      <c r="K172" s="133">
        <v>0</v>
      </c>
    </row>
    <row r="173" spans="10:11" s="107" customFormat="1" x14ac:dyDescent="0.25">
      <c r="J173" s="122">
        <v>170</v>
      </c>
      <c r="K173" s="133">
        <v>0</v>
      </c>
    </row>
    <row r="174" spans="10:11" s="107" customFormat="1" x14ac:dyDescent="0.25">
      <c r="J174" s="122">
        <v>171</v>
      </c>
      <c r="K174" s="133">
        <v>0</v>
      </c>
    </row>
    <row r="175" spans="10:11" s="107" customFormat="1" x14ac:dyDescent="0.25">
      <c r="J175" s="122">
        <v>172</v>
      </c>
      <c r="K175" s="133">
        <v>0</v>
      </c>
    </row>
    <row r="176" spans="10:11" s="107" customFormat="1" x14ac:dyDescent="0.25">
      <c r="J176" s="122">
        <v>173</v>
      </c>
      <c r="K176" s="133">
        <v>0</v>
      </c>
    </row>
    <row r="177" spans="10:11" s="107" customFormat="1" x14ac:dyDescent="0.25">
      <c r="J177" s="122">
        <v>174</v>
      </c>
      <c r="K177" s="133">
        <v>0</v>
      </c>
    </row>
    <row r="178" spans="10:11" s="107" customFormat="1" x14ac:dyDescent="0.25">
      <c r="J178" s="122">
        <v>175</v>
      </c>
      <c r="K178" s="133">
        <v>0</v>
      </c>
    </row>
    <row r="179" spans="10:11" s="107" customFormat="1" x14ac:dyDescent="0.25">
      <c r="J179" s="122">
        <v>176</v>
      </c>
      <c r="K179" s="133">
        <v>0</v>
      </c>
    </row>
    <row r="180" spans="10:11" s="107" customFormat="1" x14ac:dyDescent="0.25">
      <c r="J180" s="122">
        <v>177</v>
      </c>
      <c r="K180" s="133">
        <v>0</v>
      </c>
    </row>
    <row r="181" spans="10:11" s="107" customFormat="1" x14ac:dyDescent="0.25">
      <c r="J181" s="122">
        <v>178</v>
      </c>
      <c r="K181" s="133">
        <v>0</v>
      </c>
    </row>
    <row r="182" spans="10:11" s="107" customFormat="1" x14ac:dyDescent="0.25">
      <c r="J182" s="122">
        <v>179</v>
      </c>
      <c r="K182" s="133">
        <v>0</v>
      </c>
    </row>
    <row r="183" spans="10:11" s="107" customFormat="1" x14ac:dyDescent="0.25">
      <c r="J183" s="122">
        <v>180</v>
      </c>
      <c r="K183" s="133">
        <v>0</v>
      </c>
    </row>
    <row r="184" spans="10:11" s="107" customFormat="1" x14ac:dyDescent="0.25">
      <c r="J184" s="122">
        <v>181</v>
      </c>
      <c r="K184" s="133">
        <v>0</v>
      </c>
    </row>
    <row r="185" spans="10:11" s="107" customFormat="1" x14ac:dyDescent="0.25">
      <c r="J185" s="122">
        <v>182</v>
      </c>
      <c r="K185" s="133">
        <v>0</v>
      </c>
    </row>
    <row r="186" spans="10:11" s="107" customFormat="1" x14ac:dyDescent="0.25">
      <c r="J186" s="122">
        <v>183</v>
      </c>
      <c r="K186" s="133">
        <v>0</v>
      </c>
    </row>
    <row r="187" spans="10:11" s="107" customFormat="1" x14ac:dyDescent="0.25">
      <c r="J187" s="122">
        <v>184</v>
      </c>
      <c r="K187" s="133">
        <v>0</v>
      </c>
    </row>
    <row r="188" spans="10:11" s="107" customFormat="1" x14ac:dyDescent="0.25">
      <c r="J188" s="122">
        <v>185</v>
      </c>
      <c r="K188" s="133">
        <v>0</v>
      </c>
    </row>
    <row r="189" spans="10:11" s="107" customFormat="1" x14ac:dyDescent="0.25">
      <c r="J189" s="122">
        <v>186</v>
      </c>
      <c r="K189" s="133">
        <v>0</v>
      </c>
    </row>
    <row r="190" spans="10:11" s="107" customFormat="1" x14ac:dyDescent="0.25">
      <c r="J190" s="122">
        <v>187</v>
      </c>
      <c r="K190" s="133">
        <v>0</v>
      </c>
    </row>
    <row r="191" spans="10:11" s="107" customFormat="1" x14ac:dyDescent="0.25">
      <c r="J191" s="122">
        <v>188</v>
      </c>
      <c r="K191" s="133">
        <v>0</v>
      </c>
    </row>
    <row r="192" spans="10:11" s="107" customFormat="1" x14ac:dyDescent="0.25">
      <c r="J192" s="122">
        <v>189</v>
      </c>
      <c r="K192" s="133">
        <v>0</v>
      </c>
    </row>
    <row r="193" spans="10:11" s="107" customFormat="1" x14ac:dyDescent="0.25">
      <c r="J193" s="122">
        <v>190</v>
      </c>
      <c r="K193" s="133">
        <v>0</v>
      </c>
    </row>
    <row r="194" spans="10:11" s="107" customFormat="1" x14ac:dyDescent="0.25">
      <c r="J194" s="122">
        <v>191</v>
      </c>
      <c r="K194" s="133">
        <v>0</v>
      </c>
    </row>
    <row r="195" spans="10:11" s="107" customFormat="1" x14ac:dyDescent="0.25">
      <c r="J195" s="122">
        <v>192</v>
      </c>
      <c r="K195" s="133">
        <v>0</v>
      </c>
    </row>
    <row r="196" spans="10:11" s="107" customFormat="1" x14ac:dyDescent="0.25">
      <c r="J196" s="122">
        <v>193</v>
      </c>
      <c r="K196" s="133">
        <v>0</v>
      </c>
    </row>
    <row r="197" spans="10:11" s="107" customFormat="1" x14ac:dyDescent="0.25">
      <c r="J197" s="122">
        <v>194</v>
      </c>
      <c r="K197" s="133">
        <v>0</v>
      </c>
    </row>
    <row r="198" spans="10:11" s="107" customFormat="1" x14ac:dyDescent="0.25">
      <c r="J198" s="122">
        <v>195</v>
      </c>
      <c r="K198" s="133">
        <v>0</v>
      </c>
    </row>
    <row r="199" spans="10:11" s="107" customFormat="1" x14ac:dyDescent="0.25">
      <c r="J199" s="122">
        <v>196</v>
      </c>
      <c r="K199" s="133">
        <v>0</v>
      </c>
    </row>
    <row r="200" spans="10:11" s="107" customFormat="1" x14ac:dyDescent="0.25">
      <c r="J200" s="122">
        <v>197</v>
      </c>
      <c r="K200" s="133">
        <v>0</v>
      </c>
    </row>
    <row r="201" spans="10:11" s="107" customFormat="1" x14ac:dyDescent="0.25">
      <c r="J201" s="122">
        <v>198</v>
      </c>
      <c r="K201" s="133">
        <v>0</v>
      </c>
    </row>
    <row r="202" spans="10:11" s="107" customFormat="1" x14ac:dyDescent="0.25">
      <c r="J202" s="122">
        <v>199</v>
      </c>
      <c r="K202" s="133">
        <v>0</v>
      </c>
    </row>
    <row r="203" spans="10:11" s="107" customFormat="1" x14ac:dyDescent="0.25">
      <c r="J203" s="122">
        <v>200</v>
      </c>
      <c r="K203" s="133">
        <v>0</v>
      </c>
    </row>
    <row r="204" spans="10:11" s="107" customFormat="1" x14ac:dyDescent="0.25">
      <c r="J204" s="122">
        <v>201</v>
      </c>
      <c r="K204" s="133">
        <v>0</v>
      </c>
    </row>
    <row r="205" spans="10:11" s="107" customFormat="1" x14ac:dyDescent="0.25">
      <c r="J205" s="122">
        <v>202</v>
      </c>
      <c r="K205" s="133">
        <v>0</v>
      </c>
    </row>
    <row r="206" spans="10:11" s="107" customFormat="1" x14ac:dyDescent="0.25">
      <c r="J206" s="122">
        <v>203</v>
      </c>
      <c r="K206" s="133">
        <v>0</v>
      </c>
    </row>
    <row r="207" spans="10:11" s="107" customFormat="1" x14ac:dyDescent="0.25">
      <c r="J207" s="122">
        <v>204</v>
      </c>
      <c r="K207" s="133">
        <v>0</v>
      </c>
    </row>
    <row r="208" spans="10:11" s="107" customFormat="1" x14ac:dyDescent="0.25">
      <c r="J208" s="122">
        <v>205</v>
      </c>
      <c r="K208" s="133">
        <v>0</v>
      </c>
    </row>
    <row r="209" spans="10:11" s="107" customFormat="1" x14ac:dyDescent="0.25">
      <c r="J209" s="122">
        <v>206</v>
      </c>
      <c r="K209" s="133">
        <v>0</v>
      </c>
    </row>
    <row r="210" spans="10:11" s="107" customFormat="1" x14ac:dyDescent="0.25">
      <c r="J210" s="122">
        <v>207</v>
      </c>
      <c r="K210" s="133">
        <v>0</v>
      </c>
    </row>
    <row r="211" spans="10:11" s="107" customFormat="1" x14ac:dyDescent="0.25">
      <c r="J211" s="122">
        <v>208</v>
      </c>
      <c r="K211" s="133">
        <v>0</v>
      </c>
    </row>
    <row r="212" spans="10:11" s="107" customFormat="1" x14ac:dyDescent="0.25">
      <c r="J212" s="122">
        <v>209</v>
      </c>
      <c r="K212" s="133">
        <v>0</v>
      </c>
    </row>
    <row r="213" spans="10:11" s="107" customFormat="1" x14ac:dyDescent="0.25">
      <c r="J213" s="122">
        <v>210</v>
      </c>
      <c r="K213" s="133">
        <v>0</v>
      </c>
    </row>
    <row r="214" spans="10:11" s="107" customFormat="1" x14ac:dyDescent="0.25">
      <c r="J214" s="122">
        <v>211</v>
      </c>
      <c r="K214" s="133">
        <v>0</v>
      </c>
    </row>
    <row r="215" spans="10:11" s="107" customFormat="1" x14ac:dyDescent="0.25">
      <c r="J215" s="122">
        <v>212</v>
      </c>
      <c r="K215" s="133">
        <v>0</v>
      </c>
    </row>
    <row r="216" spans="10:11" s="107" customFormat="1" x14ac:dyDescent="0.25">
      <c r="J216" s="122">
        <v>213</v>
      </c>
      <c r="K216" s="133">
        <v>0</v>
      </c>
    </row>
    <row r="217" spans="10:11" s="107" customFormat="1" x14ac:dyDescent="0.25">
      <c r="J217" s="122">
        <v>214</v>
      </c>
      <c r="K217" s="133">
        <v>0</v>
      </c>
    </row>
    <row r="218" spans="10:11" s="107" customFormat="1" x14ac:dyDescent="0.25">
      <c r="J218" s="122">
        <v>215</v>
      </c>
      <c r="K218" s="133">
        <v>0</v>
      </c>
    </row>
    <row r="219" spans="10:11" s="107" customFormat="1" x14ac:dyDescent="0.25">
      <c r="J219" s="122">
        <v>216</v>
      </c>
      <c r="K219" s="133">
        <v>0</v>
      </c>
    </row>
    <row r="220" spans="10:11" s="107" customFormat="1" x14ac:dyDescent="0.25">
      <c r="J220" s="122">
        <v>217</v>
      </c>
      <c r="K220" s="133">
        <v>0</v>
      </c>
    </row>
    <row r="221" spans="10:11" s="107" customFormat="1" x14ac:dyDescent="0.25">
      <c r="J221" s="122">
        <v>218</v>
      </c>
      <c r="K221" s="133">
        <v>0</v>
      </c>
    </row>
    <row r="222" spans="10:11" s="107" customFormat="1" x14ac:dyDescent="0.25">
      <c r="J222" s="122">
        <v>219</v>
      </c>
      <c r="K222" s="133">
        <v>0</v>
      </c>
    </row>
    <row r="223" spans="10:11" s="107" customFormat="1" x14ac:dyDescent="0.25">
      <c r="J223" s="122">
        <v>220</v>
      </c>
      <c r="K223" s="133">
        <v>0</v>
      </c>
    </row>
    <row r="224" spans="10:11" s="107" customFormat="1" x14ac:dyDescent="0.25">
      <c r="J224" s="122">
        <v>221</v>
      </c>
      <c r="K224" s="133">
        <v>0</v>
      </c>
    </row>
    <row r="225" spans="10:11" s="107" customFormat="1" x14ac:dyDescent="0.25">
      <c r="J225" s="122">
        <v>222</v>
      </c>
      <c r="K225" s="133">
        <v>0</v>
      </c>
    </row>
    <row r="226" spans="10:11" s="107" customFormat="1" x14ac:dyDescent="0.25">
      <c r="J226" s="122">
        <v>223</v>
      </c>
      <c r="K226" s="133">
        <v>0</v>
      </c>
    </row>
    <row r="227" spans="10:11" s="107" customFormat="1" x14ac:dyDescent="0.25">
      <c r="J227" s="122">
        <v>224</v>
      </c>
      <c r="K227" s="133">
        <v>0</v>
      </c>
    </row>
    <row r="228" spans="10:11" s="107" customFormat="1" x14ac:dyDescent="0.25">
      <c r="J228" s="122">
        <v>225</v>
      </c>
      <c r="K228" s="133">
        <v>0</v>
      </c>
    </row>
    <row r="229" spans="10:11" s="107" customFormat="1" x14ac:dyDescent="0.25">
      <c r="J229" s="122">
        <v>226</v>
      </c>
      <c r="K229" s="133">
        <v>0</v>
      </c>
    </row>
    <row r="230" spans="10:11" s="107" customFormat="1" x14ac:dyDescent="0.25">
      <c r="J230" s="122">
        <v>227</v>
      </c>
      <c r="K230" s="133">
        <v>0</v>
      </c>
    </row>
    <row r="231" spans="10:11" s="107" customFormat="1" x14ac:dyDescent="0.25">
      <c r="J231" s="122">
        <v>228</v>
      </c>
      <c r="K231" s="133">
        <v>0</v>
      </c>
    </row>
    <row r="232" spans="10:11" s="107" customFormat="1" x14ac:dyDescent="0.25">
      <c r="J232" s="122">
        <v>229</v>
      </c>
      <c r="K232" s="133">
        <v>0</v>
      </c>
    </row>
    <row r="233" spans="10:11" s="107" customFormat="1" x14ac:dyDescent="0.25">
      <c r="J233" s="122">
        <v>230</v>
      </c>
      <c r="K233" s="133">
        <v>0</v>
      </c>
    </row>
    <row r="234" spans="10:11" s="107" customFormat="1" x14ac:dyDescent="0.25">
      <c r="J234" s="122">
        <v>231</v>
      </c>
      <c r="K234" s="133">
        <v>0</v>
      </c>
    </row>
    <row r="235" spans="10:11" s="107" customFormat="1" x14ac:dyDescent="0.25">
      <c r="J235" s="122">
        <v>232</v>
      </c>
      <c r="K235" s="133">
        <v>0</v>
      </c>
    </row>
    <row r="236" spans="10:11" s="107" customFormat="1" x14ac:dyDescent="0.25">
      <c r="J236" s="122">
        <v>233</v>
      </c>
      <c r="K236" s="133">
        <v>0</v>
      </c>
    </row>
    <row r="237" spans="10:11" s="107" customFormat="1" x14ac:dyDescent="0.25">
      <c r="J237" s="122">
        <v>234</v>
      </c>
      <c r="K237" s="133">
        <v>0</v>
      </c>
    </row>
    <row r="238" spans="10:11" s="107" customFormat="1" x14ac:dyDescent="0.25">
      <c r="J238" s="122">
        <v>235</v>
      </c>
      <c r="K238" s="133">
        <v>0</v>
      </c>
    </row>
    <row r="239" spans="10:11" s="107" customFormat="1" x14ac:dyDescent="0.25">
      <c r="J239" s="122">
        <v>236</v>
      </c>
      <c r="K239" s="133">
        <v>0</v>
      </c>
    </row>
    <row r="240" spans="10:11" s="107" customFormat="1" x14ac:dyDescent="0.25">
      <c r="J240" s="122">
        <v>237</v>
      </c>
      <c r="K240" s="133">
        <v>0</v>
      </c>
    </row>
    <row r="241" spans="10:11" s="107" customFormat="1" x14ac:dyDescent="0.25">
      <c r="J241" s="122">
        <v>238</v>
      </c>
      <c r="K241" s="133">
        <v>0</v>
      </c>
    </row>
    <row r="242" spans="10:11" s="107" customFormat="1" x14ac:dyDescent="0.25">
      <c r="J242" s="122">
        <v>239</v>
      </c>
      <c r="K242" s="133">
        <v>0</v>
      </c>
    </row>
    <row r="243" spans="10:11" s="107" customFormat="1" x14ac:dyDescent="0.25">
      <c r="J243" s="122">
        <v>240</v>
      </c>
      <c r="K243" s="133">
        <v>0</v>
      </c>
    </row>
    <row r="244" spans="10:11" s="107" customFormat="1" x14ac:dyDescent="0.25">
      <c r="J244" s="122">
        <v>241</v>
      </c>
      <c r="K244" s="133">
        <v>0</v>
      </c>
    </row>
    <row r="245" spans="10:11" s="107" customFormat="1" x14ac:dyDescent="0.25">
      <c r="J245" s="122">
        <v>242</v>
      </c>
      <c r="K245" s="133">
        <v>0</v>
      </c>
    </row>
    <row r="246" spans="10:11" s="107" customFormat="1" x14ac:dyDescent="0.25">
      <c r="J246" s="122">
        <v>243</v>
      </c>
      <c r="K246" s="133">
        <v>0</v>
      </c>
    </row>
    <row r="247" spans="10:11" s="107" customFormat="1" x14ac:dyDescent="0.25">
      <c r="J247" s="122">
        <v>244</v>
      </c>
      <c r="K247" s="133">
        <v>0</v>
      </c>
    </row>
    <row r="248" spans="10:11" s="107" customFormat="1" x14ac:dyDescent="0.25">
      <c r="J248" s="122">
        <v>245</v>
      </c>
      <c r="K248" s="133">
        <v>0</v>
      </c>
    </row>
    <row r="249" spans="10:11" s="107" customFormat="1" x14ac:dyDescent="0.25">
      <c r="J249" s="122">
        <v>246</v>
      </c>
      <c r="K249" s="133">
        <v>0</v>
      </c>
    </row>
    <row r="250" spans="10:11" s="107" customFormat="1" x14ac:dyDescent="0.25">
      <c r="J250" s="122">
        <v>247</v>
      </c>
      <c r="K250" s="133">
        <v>0</v>
      </c>
    </row>
    <row r="251" spans="10:11" s="107" customFormat="1" x14ac:dyDescent="0.25">
      <c r="J251" s="122">
        <v>248</v>
      </c>
      <c r="K251" s="133">
        <v>0</v>
      </c>
    </row>
    <row r="252" spans="10:11" s="107" customFormat="1" x14ac:dyDescent="0.25">
      <c r="J252" s="122">
        <v>249</v>
      </c>
      <c r="K252" s="133">
        <v>0</v>
      </c>
    </row>
    <row r="253" spans="10:11" s="107" customFormat="1" x14ac:dyDescent="0.25">
      <c r="J253" s="122">
        <v>250</v>
      </c>
      <c r="K253" s="133">
        <v>0</v>
      </c>
    </row>
    <row r="254" spans="10:11" s="107" customFormat="1" x14ac:dyDescent="0.25">
      <c r="J254" s="122">
        <v>251</v>
      </c>
      <c r="K254" s="133">
        <v>0</v>
      </c>
    </row>
    <row r="255" spans="10:11" s="107" customFormat="1" x14ac:dyDescent="0.25">
      <c r="J255" s="122">
        <v>252</v>
      </c>
      <c r="K255" s="133">
        <v>0</v>
      </c>
    </row>
    <row r="256" spans="10:11" s="107" customFormat="1" x14ac:dyDescent="0.25">
      <c r="J256" s="122">
        <v>253</v>
      </c>
      <c r="K256" s="133">
        <v>0</v>
      </c>
    </row>
    <row r="257" spans="10:11" s="107" customFormat="1" x14ac:dyDescent="0.25">
      <c r="J257" s="122">
        <v>254</v>
      </c>
      <c r="K257" s="133">
        <v>0</v>
      </c>
    </row>
    <row r="258" spans="10:11" s="107" customFormat="1" x14ac:dyDescent="0.25">
      <c r="J258" s="122">
        <v>255</v>
      </c>
      <c r="K258" s="133">
        <v>0</v>
      </c>
    </row>
    <row r="259" spans="10:11" s="107" customFormat="1" x14ac:dyDescent="0.25">
      <c r="J259" s="122">
        <v>256</v>
      </c>
      <c r="K259" s="133">
        <v>0</v>
      </c>
    </row>
    <row r="260" spans="10:11" s="107" customFormat="1" x14ac:dyDescent="0.25">
      <c r="J260" s="122">
        <v>257</v>
      </c>
      <c r="K260" s="133">
        <v>0</v>
      </c>
    </row>
    <row r="261" spans="10:11" s="107" customFormat="1" x14ac:dyDescent="0.25">
      <c r="J261" s="122">
        <v>258</v>
      </c>
      <c r="K261" s="133">
        <v>0</v>
      </c>
    </row>
    <row r="262" spans="10:11" s="107" customFormat="1" x14ac:dyDescent="0.25">
      <c r="J262" s="122">
        <v>259</v>
      </c>
      <c r="K262" s="133">
        <v>0</v>
      </c>
    </row>
    <row r="263" spans="10:11" s="107" customFormat="1" x14ac:dyDescent="0.25">
      <c r="J263" s="122">
        <v>260</v>
      </c>
      <c r="K263" s="133">
        <v>0</v>
      </c>
    </row>
    <row r="264" spans="10:11" s="107" customFormat="1" x14ac:dyDescent="0.25">
      <c r="J264" s="122">
        <v>261</v>
      </c>
      <c r="K264" s="133">
        <v>0</v>
      </c>
    </row>
    <row r="265" spans="10:11" s="107" customFormat="1" x14ac:dyDescent="0.25">
      <c r="J265" s="122">
        <v>262</v>
      </c>
      <c r="K265" s="133">
        <v>0</v>
      </c>
    </row>
    <row r="266" spans="10:11" s="107" customFormat="1" x14ac:dyDescent="0.25">
      <c r="J266" s="122">
        <v>263</v>
      </c>
      <c r="K266" s="133">
        <v>0</v>
      </c>
    </row>
    <row r="267" spans="10:11" s="107" customFormat="1" x14ac:dyDescent="0.25">
      <c r="J267" s="122">
        <v>264</v>
      </c>
      <c r="K267" s="133">
        <v>0</v>
      </c>
    </row>
    <row r="268" spans="10:11" s="107" customFormat="1" x14ac:dyDescent="0.25">
      <c r="J268" s="122">
        <v>265</v>
      </c>
      <c r="K268" s="133">
        <v>0</v>
      </c>
    </row>
    <row r="269" spans="10:11" s="107" customFormat="1" x14ac:dyDescent="0.25">
      <c r="J269" s="122">
        <v>266</v>
      </c>
      <c r="K269" s="133">
        <v>0</v>
      </c>
    </row>
    <row r="270" spans="10:11" s="107" customFormat="1" x14ac:dyDescent="0.25">
      <c r="J270" s="122">
        <v>267</v>
      </c>
      <c r="K270" s="133">
        <v>0</v>
      </c>
    </row>
    <row r="271" spans="10:11" s="107" customFormat="1" x14ac:dyDescent="0.25">
      <c r="J271" s="122">
        <v>268</v>
      </c>
      <c r="K271" s="133">
        <v>0</v>
      </c>
    </row>
    <row r="272" spans="10:11" s="107" customFormat="1" x14ac:dyDescent="0.25">
      <c r="J272" s="122">
        <v>269</v>
      </c>
      <c r="K272" s="133">
        <v>0</v>
      </c>
    </row>
    <row r="273" spans="10:11" s="107" customFormat="1" x14ac:dyDescent="0.25">
      <c r="J273" s="122">
        <v>270</v>
      </c>
      <c r="K273" s="133">
        <v>0</v>
      </c>
    </row>
    <row r="274" spans="10:11" s="107" customFormat="1" x14ac:dyDescent="0.25">
      <c r="J274" s="122">
        <v>271</v>
      </c>
      <c r="K274" s="133">
        <v>0</v>
      </c>
    </row>
    <row r="275" spans="10:11" s="107" customFormat="1" x14ac:dyDescent="0.25">
      <c r="J275" s="122">
        <v>272</v>
      </c>
      <c r="K275" s="133">
        <v>0</v>
      </c>
    </row>
    <row r="276" spans="10:11" s="107" customFormat="1" x14ac:dyDescent="0.25">
      <c r="J276" s="122">
        <v>273</v>
      </c>
      <c r="K276" s="133">
        <v>0</v>
      </c>
    </row>
    <row r="277" spans="10:11" s="107" customFormat="1" x14ac:dyDescent="0.25">
      <c r="J277" s="122">
        <v>274</v>
      </c>
      <c r="K277" s="133">
        <v>0</v>
      </c>
    </row>
    <row r="278" spans="10:11" s="107" customFormat="1" x14ac:dyDescent="0.25">
      <c r="J278" s="122">
        <v>275</v>
      </c>
      <c r="K278" s="133">
        <v>0</v>
      </c>
    </row>
    <row r="279" spans="10:11" s="107" customFormat="1" x14ac:dyDescent="0.25">
      <c r="J279" s="122">
        <v>276</v>
      </c>
      <c r="K279" s="133">
        <v>0</v>
      </c>
    </row>
    <row r="280" spans="10:11" s="107" customFormat="1" x14ac:dyDescent="0.25">
      <c r="J280" s="122">
        <v>277</v>
      </c>
      <c r="K280" s="133">
        <v>0</v>
      </c>
    </row>
    <row r="281" spans="10:11" s="107" customFormat="1" x14ac:dyDescent="0.25">
      <c r="J281" s="122">
        <v>278</v>
      </c>
      <c r="K281" s="133">
        <v>0</v>
      </c>
    </row>
    <row r="282" spans="10:11" s="107" customFormat="1" x14ac:dyDescent="0.25">
      <c r="J282" s="122">
        <v>279</v>
      </c>
      <c r="K282" s="133">
        <v>0</v>
      </c>
    </row>
    <row r="283" spans="10:11" s="107" customFormat="1" x14ac:dyDescent="0.25">
      <c r="J283" s="122">
        <v>280</v>
      </c>
      <c r="K283" s="133">
        <v>0</v>
      </c>
    </row>
    <row r="284" spans="10:11" s="107" customFormat="1" x14ac:dyDescent="0.25">
      <c r="J284" s="122">
        <v>281</v>
      </c>
      <c r="K284" s="133">
        <v>0</v>
      </c>
    </row>
    <row r="285" spans="10:11" s="107" customFormat="1" x14ac:dyDescent="0.25">
      <c r="J285" s="122">
        <v>282</v>
      </c>
      <c r="K285" s="133">
        <v>0</v>
      </c>
    </row>
    <row r="286" spans="10:11" s="107" customFormat="1" x14ac:dyDescent="0.25">
      <c r="J286" s="122">
        <v>283</v>
      </c>
      <c r="K286" s="133">
        <v>0</v>
      </c>
    </row>
    <row r="287" spans="10:11" s="107" customFormat="1" x14ac:dyDescent="0.25">
      <c r="J287" s="122">
        <v>284</v>
      </c>
      <c r="K287" s="133">
        <v>0</v>
      </c>
    </row>
    <row r="288" spans="10:11" s="107" customFormat="1" x14ac:dyDescent="0.25">
      <c r="J288" s="122">
        <v>285</v>
      </c>
      <c r="K288" s="133">
        <v>0</v>
      </c>
    </row>
    <row r="289" spans="10:11" s="107" customFormat="1" x14ac:dyDescent="0.25">
      <c r="J289" s="122">
        <v>286</v>
      </c>
      <c r="K289" s="133">
        <v>0</v>
      </c>
    </row>
    <row r="290" spans="10:11" s="107" customFormat="1" x14ac:dyDescent="0.25">
      <c r="J290" s="122">
        <v>287</v>
      </c>
      <c r="K290" s="133">
        <v>0</v>
      </c>
    </row>
    <row r="291" spans="10:11" s="107" customFormat="1" x14ac:dyDescent="0.25">
      <c r="J291" s="122">
        <v>288</v>
      </c>
      <c r="K291" s="133">
        <v>0</v>
      </c>
    </row>
    <row r="292" spans="10:11" s="107" customFormat="1" x14ac:dyDescent="0.25">
      <c r="J292" s="122">
        <v>289</v>
      </c>
      <c r="K292" s="133">
        <v>0</v>
      </c>
    </row>
    <row r="293" spans="10:11" s="107" customFormat="1" x14ac:dyDescent="0.25">
      <c r="J293" s="122">
        <v>290</v>
      </c>
      <c r="K293" s="133">
        <v>0</v>
      </c>
    </row>
    <row r="294" spans="10:11" s="107" customFormat="1" x14ac:dyDescent="0.25">
      <c r="J294" s="122">
        <v>291</v>
      </c>
      <c r="K294" s="133">
        <v>0</v>
      </c>
    </row>
    <row r="295" spans="10:11" s="107" customFormat="1" x14ac:dyDescent="0.25">
      <c r="J295" s="122">
        <v>292</v>
      </c>
      <c r="K295" s="133">
        <v>0</v>
      </c>
    </row>
    <row r="296" spans="10:11" s="107" customFormat="1" x14ac:dyDescent="0.25">
      <c r="J296" s="122">
        <v>293</v>
      </c>
      <c r="K296" s="133">
        <v>0</v>
      </c>
    </row>
    <row r="297" spans="10:11" s="107" customFormat="1" x14ac:dyDescent="0.25">
      <c r="J297" s="122">
        <v>294</v>
      </c>
      <c r="K297" s="133">
        <v>0</v>
      </c>
    </row>
    <row r="298" spans="10:11" s="107" customFormat="1" x14ac:dyDescent="0.25">
      <c r="J298" s="122">
        <v>295</v>
      </c>
      <c r="K298" s="133">
        <v>0</v>
      </c>
    </row>
    <row r="299" spans="10:11" s="107" customFormat="1" x14ac:dyDescent="0.25">
      <c r="J299" s="122">
        <v>296</v>
      </c>
      <c r="K299" s="133">
        <v>0</v>
      </c>
    </row>
    <row r="300" spans="10:11" s="107" customFormat="1" x14ac:dyDescent="0.25">
      <c r="J300" s="122">
        <v>297</v>
      </c>
      <c r="K300" s="133">
        <v>0</v>
      </c>
    </row>
    <row r="301" spans="10:11" s="107" customFormat="1" x14ac:dyDescent="0.25">
      <c r="J301" s="122">
        <v>298</v>
      </c>
      <c r="K301" s="133">
        <v>0</v>
      </c>
    </row>
    <row r="302" spans="10:11" s="107" customFormat="1" x14ac:dyDescent="0.25">
      <c r="J302" s="122">
        <v>299</v>
      </c>
      <c r="K302" s="133">
        <v>0</v>
      </c>
    </row>
    <row r="303" spans="10:11" s="107" customFormat="1" x14ac:dyDescent="0.25">
      <c r="J303" s="122">
        <v>300</v>
      </c>
      <c r="K303" s="133">
        <v>0</v>
      </c>
    </row>
    <row r="304" spans="10:11" s="107" customFormat="1" x14ac:dyDescent="0.25">
      <c r="J304" s="122">
        <v>301</v>
      </c>
      <c r="K304" s="133">
        <v>0</v>
      </c>
    </row>
    <row r="305" spans="10:11" s="107" customFormat="1" x14ac:dyDescent="0.25">
      <c r="J305" s="122">
        <v>302</v>
      </c>
      <c r="K305" s="133">
        <v>0</v>
      </c>
    </row>
    <row r="306" spans="10:11" s="107" customFormat="1" x14ac:dyDescent="0.25">
      <c r="J306" s="122">
        <v>303</v>
      </c>
      <c r="K306" s="133">
        <v>0</v>
      </c>
    </row>
    <row r="307" spans="10:11" s="107" customFormat="1" x14ac:dyDescent="0.25">
      <c r="J307" s="122">
        <v>304</v>
      </c>
      <c r="K307" s="133">
        <v>0</v>
      </c>
    </row>
    <row r="308" spans="10:11" s="107" customFormat="1" x14ac:dyDescent="0.25">
      <c r="J308" s="122">
        <v>305</v>
      </c>
      <c r="K308" s="133">
        <v>0</v>
      </c>
    </row>
    <row r="309" spans="10:11" s="107" customFormat="1" x14ac:dyDescent="0.25">
      <c r="J309" s="122">
        <v>306</v>
      </c>
      <c r="K309" s="133">
        <v>0</v>
      </c>
    </row>
    <row r="310" spans="10:11" s="107" customFormat="1" x14ac:dyDescent="0.25">
      <c r="J310" s="122">
        <v>307</v>
      </c>
      <c r="K310" s="133">
        <v>0</v>
      </c>
    </row>
    <row r="311" spans="10:11" s="107" customFormat="1" x14ac:dyDescent="0.25">
      <c r="J311" s="122">
        <v>308</v>
      </c>
      <c r="K311" s="133">
        <v>0</v>
      </c>
    </row>
    <row r="312" spans="10:11" s="107" customFormat="1" x14ac:dyDescent="0.25">
      <c r="J312" s="122">
        <v>309</v>
      </c>
      <c r="K312" s="133">
        <v>0</v>
      </c>
    </row>
    <row r="313" spans="10:11" s="107" customFormat="1" x14ac:dyDescent="0.25">
      <c r="J313" s="122">
        <v>310</v>
      </c>
      <c r="K313" s="133">
        <v>0</v>
      </c>
    </row>
    <row r="314" spans="10:11" s="107" customFormat="1" x14ac:dyDescent="0.25">
      <c r="J314" s="122">
        <v>311</v>
      </c>
      <c r="K314" s="133">
        <v>0</v>
      </c>
    </row>
    <row r="315" spans="10:11" s="107" customFormat="1" x14ac:dyDescent="0.25">
      <c r="J315" s="122">
        <v>312</v>
      </c>
      <c r="K315" s="133">
        <v>0</v>
      </c>
    </row>
    <row r="316" spans="10:11" s="107" customFormat="1" x14ac:dyDescent="0.25">
      <c r="J316" s="122">
        <v>313</v>
      </c>
      <c r="K316" s="133">
        <v>0</v>
      </c>
    </row>
    <row r="317" spans="10:11" s="107" customFormat="1" x14ac:dyDescent="0.25">
      <c r="J317" s="122">
        <v>314</v>
      </c>
      <c r="K317" s="133">
        <v>0</v>
      </c>
    </row>
    <row r="318" spans="10:11" s="107" customFormat="1" x14ac:dyDescent="0.25">
      <c r="J318" s="122">
        <v>315</v>
      </c>
      <c r="K318" s="133">
        <v>0</v>
      </c>
    </row>
    <row r="319" spans="10:11" s="107" customFormat="1" x14ac:dyDescent="0.25">
      <c r="J319" s="122">
        <v>316</v>
      </c>
      <c r="K319" s="133">
        <v>0</v>
      </c>
    </row>
    <row r="320" spans="10:11" s="107" customFormat="1" x14ac:dyDescent="0.25">
      <c r="J320" s="122">
        <v>317</v>
      </c>
      <c r="K320" s="133">
        <v>0</v>
      </c>
    </row>
    <row r="321" spans="10:11" s="107" customFormat="1" x14ac:dyDescent="0.25">
      <c r="J321" s="122">
        <v>318</v>
      </c>
      <c r="K321" s="133">
        <v>0</v>
      </c>
    </row>
    <row r="322" spans="10:11" s="107" customFormat="1" x14ac:dyDescent="0.25">
      <c r="J322" s="122">
        <v>319</v>
      </c>
      <c r="K322" s="133">
        <v>0</v>
      </c>
    </row>
    <row r="323" spans="10:11" s="107" customFormat="1" x14ac:dyDescent="0.25">
      <c r="J323" s="122">
        <v>320</v>
      </c>
      <c r="K323" s="133">
        <v>0</v>
      </c>
    </row>
    <row r="324" spans="10:11" s="107" customFormat="1" x14ac:dyDescent="0.25">
      <c r="J324" s="122">
        <v>321</v>
      </c>
      <c r="K324" s="133">
        <v>0</v>
      </c>
    </row>
    <row r="325" spans="10:11" s="107" customFormat="1" x14ac:dyDescent="0.25">
      <c r="J325" s="122">
        <v>322</v>
      </c>
      <c r="K325" s="133">
        <v>0</v>
      </c>
    </row>
    <row r="326" spans="10:11" s="107" customFormat="1" x14ac:dyDescent="0.25">
      <c r="J326" s="122">
        <v>323</v>
      </c>
      <c r="K326" s="133">
        <v>0</v>
      </c>
    </row>
    <row r="327" spans="10:11" s="107" customFormat="1" x14ac:dyDescent="0.25">
      <c r="J327" s="122">
        <v>324</v>
      </c>
      <c r="K327" s="133">
        <v>0</v>
      </c>
    </row>
    <row r="328" spans="10:11" s="107" customFormat="1" x14ac:dyDescent="0.25">
      <c r="J328" s="122">
        <v>325</v>
      </c>
      <c r="K328" s="133">
        <v>0</v>
      </c>
    </row>
    <row r="329" spans="10:11" s="107" customFormat="1" x14ac:dyDescent="0.25">
      <c r="J329" s="122">
        <v>326</v>
      </c>
      <c r="K329" s="133">
        <v>0</v>
      </c>
    </row>
    <row r="330" spans="10:11" s="107" customFormat="1" x14ac:dyDescent="0.25">
      <c r="J330" s="122">
        <v>327</v>
      </c>
      <c r="K330" s="133">
        <v>0</v>
      </c>
    </row>
    <row r="331" spans="10:11" s="107" customFormat="1" x14ac:dyDescent="0.25">
      <c r="J331" s="122">
        <v>328</v>
      </c>
      <c r="K331" s="133">
        <v>0</v>
      </c>
    </row>
    <row r="332" spans="10:11" s="107" customFormat="1" x14ac:dyDescent="0.25">
      <c r="J332" s="122">
        <v>329</v>
      </c>
      <c r="K332" s="133">
        <v>0</v>
      </c>
    </row>
    <row r="333" spans="10:11" s="107" customFormat="1" x14ac:dyDescent="0.25">
      <c r="J333" s="122">
        <v>330</v>
      </c>
      <c r="K333" s="133">
        <v>0</v>
      </c>
    </row>
    <row r="334" spans="10:11" s="107" customFormat="1" x14ac:dyDescent="0.25">
      <c r="J334" s="122">
        <v>331</v>
      </c>
      <c r="K334" s="133">
        <v>0</v>
      </c>
    </row>
    <row r="335" spans="10:11" s="107" customFormat="1" x14ac:dyDescent="0.25">
      <c r="J335" s="122">
        <v>332</v>
      </c>
      <c r="K335" s="133">
        <v>0</v>
      </c>
    </row>
    <row r="336" spans="10:11" s="107" customFormat="1" x14ac:dyDescent="0.25">
      <c r="J336" s="122">
        <v>333</v>
      </c>
      <c r="K336" s="133">
        <v>0</v>
      </c>
    </row>
    <row r="337" spans="10:11" s="107" customFormat="1" x14ac:dyDescent="0.25">
      <c r="J337" s="122">
        <v>334</v>
      </c>
      <c r="K337" s="133">
        <v>0</v>
      </c>
    </row>
    <row r="338" spans="10:11" s="107" customFormat="1" x14ac:dyDescent="0.25">
      <c r="J338" s="122">
        <v>335</v>
      </c>
      <c r="K338" s="133">
        <v>0</v>
      </c>
    </row>
    <row r="339" spans="10:11" s="107" customFormat="1" x14ac:dyDescent="0.25">
      <c r="J339" s="122">
        <v>336</v>
      </c>
      <c r="K339" s="133">
        <v>0</v>
      </c>
    </row>
    <row r="340" spans="10:11" s="107" customFormat="1" x14ac:dyDescent="0.25">
      <c r="J340" s="122">
        <v>337</v>
      </c>
      <c r="K340" s="133">
        <v>0</v>
      </c>
    </row>
    <row r="341" spans="10:11" s="107" customFormat="1" x14ac:dyDescent="0.25">
      <c r="J341" s="122">
        <v>338</v>
      </c>
      <c r="K341" s="133">
        <v>0</v>
      </c>
    </row>
    <row r="342" spans="10:11" s="107" customFormat="1" x14ac:dyDescent="0.25">
      <c r="J342" s="122">
        <v>339</v>
      </c>
      <c r="K342" s="133">
        <v>0</v>
      </c>
    </row>
    <row r="343" spans="10:11" s="107" customFormat="1" x14ac:dyDescent="0.25">
      <c r="J343" s="122">
        <v>340</v>
      </c>
      <c r="K343" s="133">
        <v>0</v>
      </c>
    </row>
    <row r="344" spans="10:11" s="107" customFormat="1" x14ac:dyDescent="0.25">
      <c r="J344" s="122">
        <v>341</v>
      </c>
      <c r="K344" s="133">
        <v>0</v>
      </c>
    </row>
    <row r="345" spans="10:11" s="107" customFormat="1" x14ac:dyDescent="0.25">
      <c r="J345" s="122">
        <v>342</v>
      </c>
      <c r="K345" s="133">
        <v>0</v>
      </c>
    </row>
    <row r="346" spans="10:11" s="107" customFormat="1" x14ac:dyDescent="0.25">
      <c r="J346" s="122">
        <v>343</v>
      </c>
      <c r="K346" s="133">
        <v>0</v>
      </c>
    </row>
    <row r="347" spans="10:11" s="107" customFormat="1" x14ac:dyDescent="0.25">
      <c r="J347" s="122">
        <v>344</v>
      </c>
      <c r="K347" s="133">
        <v>0</v>
      </c>
    </row>
    <row r="348" spans="10:11" s="107" customFormat="1" x14ac:dyDescent="0.25">
      <c r="J348" s="122">
        <v>345</v>
      </c>
      <c r="K348" s="133">
        <v>0</v>
      </c>
    </row>
    <row r="349" spans="10:11" s="107" customFormat="1" x14ac:dyDescent="0.25">
      <c r="J349" s="122">
        <v>346</v>
      </c>
      <c r="K349" s="133">
        <v>0</v>
      </c>
    </row>
    <row r="350" spans="10:11" s="107" customFormat="1" x14ac:dyDescent="0.25">
      <c r="J350" s="122">
        <v>347</v>
      </c>
      <c r="K350" s="133">
        <v>0</v>
      </c>
    </row>
    <row r="351" spans="10:11" s="107" customFormat="1" x14ac:dyDescent="0.25">
      <c r="J351" s="122">
        <v>348</v>
      </c>
      <c r="K351" s="133">
        <v>0</v>
      </c>
    </row>
    <row r="352" spans="10:11" s="107" customFormat="1" x14ac:dyDescent="0.25">
      <c r="J352" s="122">
        <v>349</v>
      </c>
      <c r="K352" s="133">
        <v>0</v>
      </c>
    </row>
    <row r="353" spans="10:11" s="107" customFormat="1" x14ac:dyDescent="0.25">
      <c r="J353" s="122">
        <v>350</v>
      </c>
      <c r="K353" s="133">
        <v>0</v>
      </c>
    </row>
    <row r="354" spans="10:11" s="107" customFormat="1" x14ac:dyDescent="0.25">
      <c r="J354" s="122">
        <v>351</v>
      </c>
      <c r="K354" s="133">
        <v>0</v>
      </c>
    </row>
    <row r="355" spans="10:11" s="107" customFormat="1" x14ac:dyDescent="0.25">
      <c r="J355" s="122">
        <v>352</v>
      </c>
      <c r="K355" s="133">
        <v>0</v>
      </c>
    </row>
    <row r="356" spans="10:11" s="107" customFormat="1" x14ac:dyDescent="0.25">
      <c r="J356" s="122">
        <v>353</v>
      </c>
      <c r="K356" s="133">
        <v>0</v>
      </c>
    </row>
    <row r="357" spans="10:11" s="107" customFormat="1" x14ac:dyDescent="0.25">
      <c r="J357" s="122">
        <v>354</v>
      </c>
      <c r="K357" s="133">
        <v>0</v>
      </c>
    </row>
    <row r="358" spans="10:11" s="107" customFormat="1" x14ac:dyDescent="0.25">
      <c r="J358" s="122">
        <v>355</v>
      </c>
      <c r="K358" s="133">
        <v>0</v>
      </c>
    </row>
    <row r="359" spans="10:11" s="107" customFormat="1" x14ac:dyDescent="0.25">
      <c r="J359" s="122">
        <v>356</v>
      </c>
      <c r="K359" s="133">
        <v>0</v>
      </c>
    </row>
    <row r="360" spans="10:11" s="107" customFormat="1" x14ac:dyDescent="0.25">
      <c r="J360" s="122">
        <v>357</v>
      </c>
      <c r="K360" s="133">
        <v>0</v>
      </c>
    </row>
    <row r="361" spans="10:11" s="107" customFormat="1" x14ac:dyDescent="0.25">
      <c r="J361" s="122">
        <v>358</v>
      </c>
      <c r="K361" s="133">
        <v>0</v>
      </c>
    </row>
    <row r="362" spans="10:11" s="107" customFormat="1" x14ac:dyDescent="0.25">
      <c r="J362" s="122">
        <v>359</v>
      </c>
      <c r="K362" s="133">
        <v>0</v>
      </c>
    </row>
    <row r="363" spans="10:11" s="107" customFormat="1" x14ac:dyDescent="0.25">
      <c r="J363" s="122">
        <v>360</v>
      </c>
      <c r="K363" s="133">
        <v>0</v>
      </c>
    </row>
    <row r="364" spans="10:11" s="107" customFormat="1" x14ac:dyDescent="0.25">
      <c r="J364" s="122">
        <v>361</v>
      </c>
      <c r="K364" s="133">
        <v>0</v>
      </c>
    </row>
    <row r="365" spans="10:11" s="107" customFormat="1" x14ac:dyDescent="0.25">
      <c r="J365" s="122">
        <v>362</v>
      </c>
      <c r="K365" s="133">
        <v>0</v>
      </c>
    </row>
    <row r="366" spans="10:11" s="107" customFormat="1" x14ac:dyDescent="0.25">
      <c r="J366" s="122">
        <v>363</v>
      </c>
      <c r="K366" s="133">
        <v>0</v>
      </c>
    </row>
    <row r="367" spans="10:11" s="107" customFormat="1" x14ac:dyDescent="0.25">
      <c r="J367" s="122">
        <v>364</v>
      </c>
      <c r="K367" s="133">
        <v>0</v>
      </c>
    </row>
    <row r="368" spans="10:11" s="107" customFormat="1" x14ac:dyDescent="0.25">
      <c r="J368" s="122">
        <v>365</v>
      </c>
      <c r="K368" s="133">
        <v>0</v>
      </c>
    </row>
    <row r="369" spans="10:11" s="107" customFormat="1" x14ac:dyDescent="0.25">
      <c r="J369" s="122">
        <v>366</v>
      </c>
      <c r="K369" s="133">
        <v>0</v>
      </c>
    </row>
    <row r="370" spans="10:11" s="107" customFormat="1" x14ac:dyDescent="0.25">
      <c r="J370" s="122">
        <v>367</v>
      </c>
      <c r="K370" s="133">
        <v>0</v>
      </c>
    </row>
    <row r="371" spans="10:11" s="107" customFormat="1" x14ac:dyDescent="0.25">
      <c r="J371" s="122">
        <v>368</v>
      </c>
      <c r="K371" s="133">
        <v>0</v>
      </c>
    </row>
    <row r="372" spans="10:11" s="107" customFormat="1" x14ac:dyDescent="0.25">
      <c r="J372" s="122">
        <v>369</v>
      </c>
      <c r="K372" s="133">
        <v>0</v>
      </c>
    </row>
    <row r="373" spans="10:11" s="107" customFormat="1" x14ac:dyDescent="0.25">
      <c r="J373" s="122">
        <v>370</v>
      </c>
      <c r="K373" s="133">
        <v>0</v>
      </c>
    </row>
    <row r="374" spans="10:11" s="107" customFormat="1" x14ac:dyDescent="0.25">
      <c r="J374" s="122">
        <v>371</v>
      </c>
      <c r="K374" s="133">
        <v>0</v>
      </c>
    </row>
    <row r="375" spans="10:11" s="107" customFormat="1" x14ac:dyDescent="0.25">
      <c r="J375" s="122">
        <v>372</v>
      </c>
      <c r="K375" s="133">
        <v>0</v>
      </c>
    </row>
    <row r="376" spans="10:11" s="107" customFormat="1" x14ac:dyDescent="0.25">
      <c r="J376" s="122">
        <v>373</v>
      </c>
      <c r="K376" s="133">
        <v>0</v>
      </c>
    </row>
    <row r="377" spans="10:11" s="107" customFormat="1" x14ac:dyDescent="0.25">
      <c r="J377" s="122">
        <v>374</v>
      </c>
      <c r="K377" s="133">
        <v>0</v>
      </c>
    </row>
    <row r="378" spans="10:11" s="107" customFormat="1" x14ac:dyDescent="0.25">
      <c r="J378" s="122">
        <v>375</v>
      </c>
      <c r="K378" s="133">
        <v>0</v>
      </c>
    </row>
    <row r="379" spans="10:11" s="107" customFormat="1" x14ac:dyDescent="0.25">
      <c r="J379" s="122">
        <v>376</v>
      </c>
      <c r="K379" s="133">
        <v>0</v>
      </c>
    </row>
    <row r="380" spans="10:11" s="107" customFormat="1" x14ac:dyDescent="0.25">
      <c r="J380" s="122">
        <v>377</v>
      </c>
      <c r="K380" s="133">
        <v>0</v>
      </c>
    </row>
    <row r="381" spans="10:11" s="107" customFormat="1" x14ac:dyDescent="0.25">
      <c r="J381" s="122">
        <v>378</v>
      </c>
      <c r="K381" s="133">
        <v>0</v>
      </c>
    </row>
    <row r="382" spans="10:11" s="107" customFormat="1" x14ac:dyDescent="0.25">
      <c r="J382" s="122">
        <v>379</v>
      </c>
      <c r="K382" s="133">
        <v>0</v>
      </c>
    </row>
    <row r="383" spans="10:11" s="107" customFormat="1" x14ac:dyDescent="0.25">
      <c r="J383" s="122">
        <v>380</v>
      </c>
      <c r="K383" s="133">
        <v>0</v>
      </c>
    </row>
    <row r="384" spans="10:11" s="107" customFormat="1" x14ac:dyDescent="0.25">
      <c r="J384" s="122">
        <v>381</v>
      </c>
      <c r="K384" s="133">
        <v>0</v>
      </c>
    </row>
    <row r="385" spans="10:11" s="107" customFormat="1" x14ac:dyDescent="0.25">
      <c r="J385" s="122">
        <v>382</v>
      </c>
      <c r="K385" s="133">
        <v>0</v>
      </c>
    </row>
    <row r="386" spans="10:11" s="107" customFormat="1" x14ac:dyDescent="0.25">
      <c r="J386" s="122">
        <v>383</v>
      </c>
      <c r="K386" s="133">
        <v>0</v>
      </c>
    </row>
    <row r="387" spans="10:11" s="107" customFormat="1" x14ac:dyDescent="0.25">
      <c r="J387" s="122">
        <v>384</v>
      </c>
      <c r="K387" s="133">
        <v>0</v>
      </c>
    </row>
    <row r="388" spans="10:11" s="107" customFormat="1" x14ac:dyDescent="0.25">
      <c r="J388" s="122">
        <v>385</v>
      </c>
      <c r="K388" s="133">
        <v>0</v>
      </c>
    </row>
    <row r="389" spans="10:11" s="107" customFormat="1" x14ac:dyDescent="0.25">
      <c r="J389" s="122">
        <v>386</v>
      </c>
      <c r="K389" s="133">
        <v>0</v>
      </c>
    </row>
    <row r="390" spans="10:11" s="107" customFormat="1" x14ac:dyDescent="0.25">
      <c r="J390" s="122">
        <v>387</v>
      </c>
      <c r="K390" s="133">
        <v>0</v>
      </c>
    </row>
    <row r="391" spans="10:11" s="107" customFormat="1" x14ac:dyDescent="0.25">
      <c r="J391" s="122">
        <v>388</v>
      </c>
      <c r="K391" s="133">
        <v>0</v>
      </c>
    </row>
    <row r="392" spans="10:11" s="107" customFormat="1" x14ac:dyDescent="0.25">
      <c r="J392" s="122">
        <v>389</v>
      </c>
      <c r="K392" s="133">
        <v>0</v>
      </c>
    </row>
    <row r="393" spans="10:11" s="107" customFormat="1" x14ac:dyDescent="0.25">
      <c r="J393" s="122">
        <v>390</v>
      </c>
      <c r="K393" s="133">
        <v>0</v>
      </c>
    </row>
    <row r="394" spans="10:11" s="107" customFormat="1" x14ac:dyDescent="0.25">
      <c r="J394" s="122">
        <v>391</v>
      </c>
      <c r="K394" s="133">
        <v>0</v>
      </c>
    </row>
    <row r="395" spans="10:11" s="107" customFormat="1" x14ac:dyDescent="0.25">
      <c r="J395" s="122">
        <v>392</v>
      </c>
      <c r="K395" s="133">
        <v>0</v>
      </c>
    </row>
    <row r="396" spans="10:11" s="107" customFormat="1" x14ac:dyDescent="0.25">
      <c r="J396" s="122">
        <v>393</v>
      </c>
      <c r="K396" s="133">
        <v>0</v>
      </c>
    </row>
    <row r="397" spans="10:11" s="107" customFormat="1" x14ac:dyDescent="0.25">
      <c r="J397" s="122">
        <v>394</v>
      </c>
      <c r="K397" s="133">
        <v>0</v>
      </c>
    </row>
    <row r="398" spans="10:11" s="107" customFormat="1" x14ac:dyDescent="0.25">
      <c r="J398" s="122">
        <v>395</v>
      </c>
      <c r="K398" s="133">
        <v>0</v>
      </c>
    </row>
    <row r="399" spans="10:11" s="107" customFormat="1" x14ac:dyDescent="0.25">
      <c r="J399" s="122">
        <v>396</v>
      </c>
      <c r="K399" s="133">
        <v>0</v>
      </c>
    </row>
    <row r="400" spans="10:11" s="107" customFormat="1" x14ac:dyDescent="0.25">
      <c r="J400" s="122">
        <v>397</v>
      </c>
      <c r="K400" s="133">
        <v>0</v>
      </c>
    </row>
    <row r="401" spans="10:11" s="107" customFormat="1" x14ac:dyDescent="0.25">
      <c r="J401" s="122">
        <v>398</v>
      </c>
      <c r="K401" s="133">
        <v>0</v>
      </c>
    </row>
    <row r="402" spans="10:11" s="107" customFormat="1" x14ac:dyDescent="0.25">
      <c r="J402" s="122">
        <v>399</v>
      </c>
      <c r="K402" s="133">
        <v>0</v>
      </c>
    </row>
    <row r="403" spans="10:11" s="107" customFormat="1" x14ac:dyDescent="0.25">
      <c r="J403" s="122">
        <v>400</v>
      </c>
      <c r="K403" s="133">
        <v>0</v>
      </c>
    </row>
    <row r="404" spans="10:11" s="107" customFormat="1" x14ac:dyDescent="0.25">
      <c r="J404" s="122">
        <v>401</v>
      </c>
      <c r="K404" s="133">
        <v>0</v>
      </c>
    </row>
    <row r="405" spans="10:11" s="107" customFormat="1" x14ac:dyDescent="0.25">
      <c r="J405" s="122">
        <v>402</v>
      </c>
      <c r="K405" s="133">
        <v>0</v>
      </c>
    </row>
    <row r="406" spans="10:11" s="107" customFormat="1" x14ac:dyDescent="0.25">
      <c r="J406" s="122">
        <v>403</v>
      </c>
      <c r="K406" s="133">
        <v>0</v>
      </c>
    </row>
    <row r="407" spans="10:11" s="107" customFormat="1" x14ac:dyDescent="0.25">
      <c r="J407" s="122">
        <v>404</v>
      </c>
      <c r="K407" s="133">
        <v>0</v>
      </c>
    </row>
    <row r="408" spans="10:11" s="107" customFormat="1" x14ac:dyDescent="0.25">
      <c r="J408" s="122">
        <v>405</v>
      </c>
      <c r="K408" s="133">
        <v>0</v>
      </c>
    </row>
    <row r="409" spans="10:11" s="107" customFormat="1" x14ac:dyDescent="0.25">
      <c r="J409" s="122">
        <v>406</v>
      </c>
      <c r="K409" s="133">
        <v>0</v>
      </c>
    </row>
    <row r="410" spans="10:11" s="107" customFormat="1" x14ac:dyDescent="0.25">
      <c r="J410" s="122">
        <v>407</v>
      </c>
      <c r="K410" s="133">
        <v>0</v>
      </c>
    </row>
    <row r="411" spans="10:11" s="107" customFormat="1" x14ac:dyDescent="0.25">
      <c r="J411" s="122">
        <v>408</v>
      </c>
      <c r="K411" s="133">
        <v>0</v>
      </c>
    </row>
    <row r="412" spans="10:11" s="107" customFormat="1" x14ac:dyDescent="0.25">
      <c r="J412" s="122">
        <v>409</v>
      </c>
      <c r="K412" s="133">
        <v>0</v>
      </c>
    </row>
    <row r="413" spans="10:11" s="107" customFormat="1" x14ac:dyDescent="0.25">
      <c r="J413" s="122">
        <v>410</v>
      </c>
      <c r="K413" s="133">
        <v>0</v>
      </c>
    </row>
    <row r="414" spans="10:11" s="107" customFormat="1" x14ac:dyDescent="0.25">
      <c r="J414" s="122">
        <v>411</v>
      </c>
      <c r="K414" s="133">
        <v>0</v>
      </c>
    </row>
    <row r="415" spans="10:11" s="107" customFormat="1" x14ac:dyDescent="0.25">
      <c r="J415" s="122">
        <v>412</v>
      </c>
      <c r="K415" s="133">
        <v>0</v>
      </c>
    </row>
    <row r="416" spans="10:11" s="107" customFormat="1" x14ac:dyDescent="0.25">
      <c r="J416" s="122">
        <v>413</v>
      </c>
      <c r="K416" s="133">
        <v>0</v>
      </c>
    </row>
    <row r="417" spans="10:11" s="107" customFormat="1" x14ac:dyDescent="0.25">
      <c r="J417" s="122">
        <v>414</v>
      </c>
      <c r="K417" s="133">
        <v>0</v>
      </c>
    </row>
    <row r="418" spans="10:11" s="107" customFormat="1" x14ac:dyDescent="0.25">
      <c r="J418" s="122">
        <v>415</v>
      </c>
      <c r="K418" s="133">
        <v>0</v>
      </c>
    </row>
    <row r="419" spans="10:11" s="107" customFormat="1" x14ac:dyDescent="0.25">
      <c r="J419" s="122">
        <v>416</v>
      </c>
      <c r="K419" s="133">
        <v>0</v>
      </c>
    </row>
    <row r="420" spans="10:11" s="107" customFormat="1" x14ac:dyDescent="0.25">
      <c r="J420" s="122">
        <v>417</v>
      </c>
      <c r="K420" s="133">
        <v>0</v>
      </c>
    </row>
    <row r="421" spans="10:11" s="107" customFormat="1" x14ac:dyDescent="0.25">
      <c r="J421" s="122">
        <v>418</v>
      </c>
      <c r="K421" s="133">
        <v>0</v>
      </c>
    </row>
    <row r="422" spans="10:11" s="107" customFormat="1" x14ac:dyDescent="0.25">
      <c r="J422" s="122">
        <v>419</v>
      </c>
      <c r="K422" s="133">
        <v>0</v>
      </c>
    </row>
    <row r="423" spans="10:11" s="107" customFormat="1" x14ac:dyDescent="0.25">
      <c r="J423" s="122">
        <v>420</v>
      </c>
      <c r="K423" s="133">
        <v>0</v>
      </c>
    </row>
    <row r="424" spans="10:11" s="107" customFormat="1" x14ac:dyDescent="0.25">
      <c r="J424" s="122">
        <v>421</v>
      </c>
      <c r="K424" s="133">
        <v>0</v>
      </c>
    </row>
    <row r="425" spans="10:11" s="107" customFormat="1" x14ac:dyDescent="0.25">
      <c r="J425" s="122">
        <v>422</v>
      </c>
      <c r="K425" s="133">
        <v>0</v>
      </c>
    </row>
    <row r="426" spans="10:11" s="107" customFormat="1" x14ac:dyDescent="0.25">
      <c r="J426" s="122">
        <v>423</v>
      </c>
      <c r="K426" s="133">
        <v>0</v>
      </c>
    </row>
    <row r="427" spans="10:11" s="107" customFormat="1" x14ac:dyDescent="0.25">
      <c r="J427" s="122">
        <v>424</v>
      </c>
      <c r="K427" s="133">
        <v>0</v>
      </c>
    </row>
    <row r="428" spans="10:11" s="107" customFormat="1" x14ac:dyDescent="0.25">
      <c r="J428" s="122">
        <v>425</v>
      </c>
      <c r="K428" s="133">
        <v>0</v>
      </c>
    </row>
    <row r="429" spans="10:11" s="107" customFormat="1" x14ac:dyDescent="0.25">
      <c r="J429" s="122">
        <v>426</v>
      </c>
      <c r="K429" s="133">
        <v>0</v>
      </c>
    </row>
    <row r="430" spans="10:11" s="107" customFormat="1" x14ac:dyDescent="0.25">
      <c r="J430" s="122">
        <v>427</v>
      </c>
      <c r="K430" s="133">
        <v>0</v>
      </c>
    </row>
    <row r="431" spans="10:11" s="107" customFormat="1" x14ac:dyDescent="0.25">
      <c r="J431" s="122">
        <v>428</v>
      </c>
      <c r="K431" s="133">
        <v>0</v>
      </c>
    </row>
    <row r="432" spans="10:11" s="107" customFormat="1" x14ac:dyDescent="0.25">
      <c r="J432" s="122">
        <v>429</v>
      </c>
      <c r="K432" s="133">
        <v>0</v>
      </c>
    </row>
    <row r="433" spans="10:11" s="107" customFormat="1" x14ac:dyDescent="0.25">
      <c r="J433" s="122">
        <v>430</v>
      </c>
      <c r="K433" s="133">
        <v>0</v>
      </c>
    </row>
    <row r="434" spans="10:11" s="107" customFormat="1" x14ac:dyDescent="0.25">
      <c r="J434" s="122">
        <v>431</v>
      </c>
      <c r="K434" s="133">
        <v>0</v>
      </c>
    </row>
    <row r="435" spans="10:11" s="107" customFormat="1" x14ac:dyDescent="0.25">
      <c r="J435" s="122">
        <v>432</v>
      </c>
      <c r="K435" s="133">
        <v>0</v>
      </c>
    </row>
    <row r="436" spans="10:11" s="107" customFormat="1" x14ac:dyDescent="0.25">
      <c r="J436" s="122">
        <v>433</v>
      </c>
      <c r="K436" s="133">
        <v>0</v>
      </c>
    </row>
    <row r="437" spans="10:11" s="107" customFormat="1" x14ac:dyDescent="0.25">
      <c r="J437" s="122">
        <v>434</v>
      </c>
      <c r="K437" s="133">
        <v>0</v>
      </c>
    </row>
    <row r="438" spans="10:11" s="107" customFormat="1" x14ac:dyDescent="0.25">
      <c r="J438" s="122">
        <v>435</v>
      </c>
      <c r="K438" s="133">
        <v>0</v>
      </c>
    </row>
    <row r="439" spans="10:11" s="107" customFormat="1" x14ac:dyDescent="0.25">
      <c r="J439" s="122">
        <v>436</v>
      </c>
      <c r="K439" s="133">
        <v>0</v>
      </c>
    </row>
    <row r="440" spans="10:11" s="107" customFormat="1" x14ac:dyDescent="0.25">
      <c r="J440" s="122">
        <v>437</v>
      </c>
      <c r="K440" s="133">
        <v>0</v>
      </c>
    </row>
    <row r="441" spans="10:11" s="107" customFormat="1" x14ac:dyDescent="0.25">
      <c r="J441" s="122">
        <v>438</v>
      </c>
      <c r="K441" s="133">
        <v>0</v>
      </c>
    </row>
    <row r="442" spans="10:11" s="107" customFormat="1" x14ac:dyDescent="0.25">
      <c r="J442" s="122">
        <v>439</v>
      </c>
      <c r="K442" s="133">
        <v>0</v>
      </c>
    </row>
    <row r="443" spans="10:11" s="107" customFormat="1" x14ac:dyDescent="0.25">
      <c r="J443" s="122">
        <v>440</v>
      </c>
      <c r="K443" s="133">
        <v>0</v>
      </c>
    </row>
    <row r="444" spans="10:11" s="107" customFormat="1" x14ac:dyDescent="0.25">
      <c r="J444" s="122">
        <v>441</v>
      </c>
      <c r="K444" s="133">
        <v>0</v>
      </c>
    </row>
    <row r="445" spans="10:11" s="107" customFormat="1" x14ac:dyDescent="0.25">
      <c r="J445" s="122">
        <v>442</v>
      </c>
      <c r="K445" s="133">
        <v>0</v>
      </c>
    </row>
    <row r="446" spans="10:11" s="107" customFormat="1" x14ac:dyDescent="0.25">
      <c r="J446" s="122">
        <v>443</v>
      </c>
      <c r="K446" s="133">
        <v>0</v>
      </c>
    </row>
    <row r="447" spans="10:11" s="107" customFormat="1" x14ac:dyDescent="0.25">
      <c r="J447" s="122">
        <v>444</v>
      </c>
      <c r="K447" s="133">
        <v>0</v>
      </c>
    </row>
    <row r="448" spans="10:11" s="107" customFormat="1" x14ac:dyDescent="0.25">
      <c r="J448" s="122">
        <v>445</v>
      </c>
      <c r="K448" s="133">
        <v>0</v>
      </c>
    </row>
    <row r="449" spans="10:11" s="107" customFormat="1" x14ac:dyDescent="0.25">
      <c r="J449" s="122">
        <v>446</v>
      </c>
      <c r="K449" s="133">
        <v>0</v>
      </c>
    </row>
    <row r="450" spans="10:11" s="107" customFormat="1" x14ac:dyDescent="0.25">
      <c r="J450" s="122">
        <v>447</v>
      </c>
      <c r="K450" s="133">
        <v>0</v>
      </c>
    </row>
    <row r="451" spans="10:11" s="107" customFormat="1" x14ac:dyDescent="0.25">
      <c r="J451" s="122">
        <v>448</v>
      </c>
      <c r="K451" s="133">
        <v>0</v>
      </c>
    </row>
    <row r="452" spans="10:11" s="107" customFormat="1" x14ac:dyDescent="0.25">
      <c r="J452" s="122">
        <v>449</v>
      </c>
      <c r="K452" s="133">
        <v>0</v>
      </c>
    </row>
    <row r="453" spans="10:11" s="107" customFormat="1" x14ac:dyDescent="0.25">
      <c r="J453" s="122">
        <v>450</v>
      </c>
      <c r="K453" s="133">
        <v>0</v>
      </c>
    </row>
    <row r="454" spans="10:11" s="107" customFormat="1" x14ac:dyDescent="0.25">
      <c r="J454" s="122">
        <v>451</v>
      </c>
      <c r="K454" s="133">
        <v>0</v>
      </c>
    </row>
    <row r="455" spans="10:11" s="107" customFormat="1" x14ac:dyDescent="0.25">
      <c r="J455" s="122">
        <v>452</v>
      </c>
      <c r="K455" s="133">
        <v>0</v>
      </c>
    </row>
    <row r="456" spans="10:11" s="107" customFormat="1" x14ac:dyDescent="0.25">
      <c r="J456" s="122">
        <v>453</v>
      </c>
      <c r="K456" s="133">
        <v>0</v>
      </c>
    </row>
    <row r="457" spans="10:11" s="107" customFormat="1" x14ac:dyDescent="0.25">
      <c r="J457" s="122">
        <v>454</v>
      </c>
      <c r="K457" s="133">
        <v>0</v>
      </c>
    </row>
    <row r="458" spans="10:11" s="107" customFormat="1" x14ac:dyDescent="0.25">
      <c r="J458" s="122">
        <v>455</v>
      </c>
      <c r="K458" s="133">
        <v>0</v>
      </c>
    </row>
    <row r="459" spans="10:11" s="107" customFormat="1" x14ac:dyDescent="0.25">
      <c r="J459" s="122">
        <v>456</v>
      </c>
      <c r="K459" s="133">
        <v>0</v>
      </c>
    </row>
    <row r="460" spans="10:11" s="107" customFormat="1" x14ac:dyDescent="0.25">
      <c r="J460" s="122">
        <v>457</v>
      </c>
      <c r="K460" s="133">
        <v>0</v>
      </c>
    </row>
    <row r="461" spans="10:11" s="107" customFormat="1" x14ac:dyDescent="0.25">
      <c r="J461" s="122">
        <v>458</v>
      </c>
      <c r="K461" s="133">
        <v>0</v>
      </c>
    </row>
    <row r="462" spans="10:11" s="107" customFormat="1" x14ac:dyDescent="0.25">
      <c r="J462" s="122">
        <v>459</v>
      </c>
      <c r="K462" s="133">
        <v>0</v>
      </c>
    </row>
    <row r="463" spans="10:11" s="107" customFormat="1" x14ac:dyDescent="0.25">
      <c r="J463" s="122">
        <v>460</v>
      </c>
      <c r="K463" s="133">
        <v>0</v>
      </c>
    </row>
    <row r="464" spans="10:11" s="107" customFormat="1" x14ac:dyDescent="0.25">
      <c r="J464" s="122">
        <v>461</v>
      </c>
      <c r="K464" s="133">
        <v>0</v>
      </c>
    </row>
    <row r="465" spans="10:11" s="107" customFormat="1" x14ac:dyDescent="0.25">
      <c r="J465" s="122">
        <v>462</v>
      </c>
      <c r="K465" s="133">
        <v>0</v>
      </c>
    </row>
    <row r="466" spans="10:11" s="107" customFormat="1" x14ac:dyDescent="0.25">
      <c r="J466" s="122">
        <v>463</v>
      </c>
      <c r="K466" s="133">
        <v>0</v>
      </c>
    </row>
    <row r="467" spans="10:11" s="107" customFormat="1" x14ac:dyDescent="0.25">
      <c r="J467" s="122">
        <v>464</v>
      </c>
      <c r="K467" s="133">
        <v>0</v>
      </c>
    </row>
    <row r="468" spans="10:11" s="107" customFormat="1" x14ac:dyDescent="0.25">
      <c r="J468" s="122">
        <v>465</v>
      </c>
      <c r="K468" s="133">
        <v>0</v>
      </c>
    </row>
    <row r="469" spans="10:11" s="107" customFormat="1" x14ac:dyDescent="0.25">
      <c r="J469" s="122">
        <v>466</v>
      </c>
      <c r="K469" s="133">
        <v>0</v>
      </c>
    </row>
    <row r="470" spans="10:11" s="107" customFormat="1" x14ac:dyDescent="0.25">
      <c r="J470" s="122">
        <v>467</v>
      </c>
      <c r="K470" s="133">
        <v>0</v>
      </c>
    </row>
  </sheetData>
  <sheetProtection password="8A0D" sheet="1" objects="1" scenarios="1"/>
  <mergeCells count="3">
    <mergeCell ref="A1:I1"/>
    <mergeCell ref="A3:H3"/>
    <mergeCell ref="A4:H4"/>
  </mergeCells>
  <dataValidations disablePrompts="1" count="1">
    <dataValidation type="list" allowBlank="1" showInputMessage="1" showErrorMessage="1" sqref="B12 B22">
      <formula1>$R$6:$R$13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8"/>
  <sheetViews>
    <sheetView workbookViewId="0">
      <selection activeCell="C4" sqref="C4"/>
    </sheetView>
  </sheetViews>
  <sheetFormatPr defaultRowHeight="15" x14ac:dyDescent="0.25"/>
  <cols>
    <col min="3" max="3" width="10.5703125" customWidth="1"/>
  </cols>
  <sheetData>
    <row r="1" spans="3:3" x14ac:dyDescent="0.25">
      <c r="C1" s="232">
        <v>0</v>
      </c>
    </row>
    <row r="2" spans="3:3" x14ac:dyDescent="0.25">
      <c r="C2" s="232">
        <v>0.1</v>
      </c>
    </row>
    <row r="3" spans="3:3" x14ac:dyDescent="0.25">
      <c r="C3" s="232">
        <v>0.2</v>
      </c>
    </row>
    <row r="4" spans="3:3" x14ac:dyDescent="0.25">
      <c r="C4" s="246">
        <v>0.3</v>
      </c>
    </row>
    <row r="5" spans="3:3" x14ac:dyDescent="0.25">
      <c r="C5" s="246">
        <v>0.4</v>
      </c>
    </row>
    <row r="6" spans="3:3" x14ac:dyDescent="0.25">
      <c r="C6" s="246">
        <v>0.5</v>
      </c>
    </row>
    <row r="7" spans="3:3" x14ac:dyDescent="0.25">
      <c r="C7" s="246">
        <v>0.6</v>
      </c>
    </row>
    <row r="8" spans="3:3" x14ac:dyDescent="0.25">
      <c r="C8" s="246">
        <v>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Tablas de devolución</vt:lpstr>
      <vt:lpstr>Colegiatura Tetra 2Q12</vt:lpstr>
      <vt:lpstr>Calculadora Bajas Tetramestre</vt:lpstr>
      <vt:lpstr>Para RNT</vt:lpstr>
      <vt:lpstr>Calculadora de bajas tetra</vt:lpstr>
      <vt:lpstr>Calculadora Bajas Semestre</vt:lpstr>
      <vt:lpstr>Calculadora de bajas semestre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Gracia</dc:creator>
  <cp:lastModifiedBy>Mary Gracia</cp:lastModifiedBy>
  <cp:lastPrinted>2012-01-13T19:03:06Z</cp:lastPrinted>
  <dcterms:created xsi:type="dcterms:W3CDTF">2010-11-26T16:26:57Z</dcterms:created>
  <dcterms:modified xsi:type="dcterms:W3CDTF">2012-02-29T18:34:35Z</dcterms:modified>
</cp:coreProperties>
</file>